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4" yWindow="65524" windowWidth="15180" windowHeight="8472" tabRatio="771" activeTab="1"/>
  </bookViews>
  <sheets>
    <sheet name="muži FINALE" sheetId="1" r:id="rId1"/>
    <sheet name="ženy FINALE" sheetId="2" r:id="rId2"/>
    <sheet name="muži" sheetId="3" r:id="rId3"/>
    <sheet name="ženy" sheetId="4" r:id="rId4"/>
    <sheet name="Kvalifikacia 1" sheetId="5" r:id="rId5"/>
    <sheet name="Kvalifikacia 2" sheetId="6" r:id="rId6"/>
    <sheet name="Kvalifikácia 3" sheetId="7" r:id="rId7"/>
    <sheet name="Kvalifikácia 4" sheetId="8" r:id="rId8"/>
    <sheet name="Kvalifikácia 5" sheetId="9" r:id="rId9"/>
    <sheet name="pomôcky" sheetId="10" r:id="rId10"/>
  </sheets>
  <definedNames/>
  <calcPr fullCalcOnLoad="1"/>
</workbook>
</file>

<file path=xl/sharedStrings.xml><?xml version="1.0" encoding="utf-8"?>
<sst xmlns="http://schemas.openxmlformats.org/spreadsheetml/2006/main" count="439" uniqueCount="73">
  <si>
    <t>Meno</t>
  </si>
  <si>
    <t>roč.</t>
  </si>
  <si>
    <t>klub / sponzor</t>
  </si>
  <si>
    <t>štar. číslo</t>
  </si>
  <si>
    <t>Finále</t>
  </si>
  <si>
    <t>1.</t>
  </si>
  <si>
    <t>2.</t>
  </si>
  <si>
    <t>3.</t>
  </si>
  <si>
    <t>4.</t>
  </si>
  <si>
    <t>usporiadateľ: SHS JAMES</t>
  </si>
  <si>
    <t>5.</t>
  </si>
  <si>
    <t>6.</t>
  </si>
  <si>
    <t>7.</t>
  </si>
  <si>
    <t>8.</t>
  </si>
  <si>
    <t>9.</t>
  </si>
  <si>
    <t>10.</t>
  </si>
  <si>
    <t>11.</t>
  </si>
  <si>
    <t>12.</t>
  </si>
  <si>
    <t>Pozn</t>
  </si>
  <si>
    <t xml:space="preserve">juniori </t>
  </si>
  <si>
    <t>13.</t>
  </si>
  <si>
    <t>14.</t>
  </si>
  <si>
    <t>16.</t>
  </si>
  <si>
    <t>17.</t>
  </si>
  <si>
    <t>18.</t>
  </si>
  <si>
    <t>19.</t>
  </si>
  <si>
    <t>20.</t>
  </si>
  <si>
    <t>Startovne</t>
  </si>
  <si>
    <t>kvalifikácia 1</t>
  </si>
  <si>
    <t>kvalifikácia 2</t>
  </si>
  <si>
    <t>kvalifikácia 3</t>
  </si>
  <si>
    <t>kvalifikácia 4</t>
  </si>
  <si>
    <t>body</t>
  </si>
  <si>
    <t>poradie</t>
  </si>
  <si>
    <t>Majstrovstvá Slovenska 2015</t>
  </si>
  <si>
    <t>Semifinále</t>
  </si>
  <si>
    <t>15.</t>
  </si>
  <si>
    <t>JUNIOR</t>
  </si>
  <si>
    <t>Poznamka</t>
  </si>
  <si>
    <t>Miroslav Rojko</t>
  </si>
  <si>
    <t>Pavel Krutil</t>
  </si>
  <si>
    <t>-</t>
  </si>
  <si>
    <t>Urban Apes</t>
  </si>
  <si>
    <t>Peter Kuric</t>
  </si>
  <si>
    <t>Igor Koller</t>
  </si>
  <si>
    <t>LK Spider`s nook</t>
  </si>
  <si>
    <t>K2 Zilina</t>
  </si>
  <si>
    <t>SK James Kezmarok</t>
  </si>
  <si>
    <t>Lezecka Akademia</t>
  </si>
  <si>
    <t>Kubo Kováčik</t>
  </si>
  <si>
    <t>Zoltán Galčík</t>
  </si>
  <si>
    <t>Martin Minárik</t>
  </si>
  <si>
    <t>Štefan Bednár</t>
  </si>
  <si>
    <t>Hk Prometeus Handlova</t>
  </si>
  <si>
    <t>Lydia Baranovičová</t>
  </si>
  <si>
    <t>Lenka Bacigalová</t>
  </si>
  <si>
    <t>Lenka Mičicová</t>
  </si>
  <si>
    <t>Peter Vítkovský</t>
  </si>
  <si>
    <t>Vertikal Patronka Bratislava</t>
  </si>
  <si>
    <t>Lezecká Akadémia</t>
  </si>
  <si>
    <t>Slávia UK Bratislava</t>
  </si>
  <si>
    <t>Vanda Michalková</t>
  </si>
  <si>
    <t>Lujza Michalková</t>
  </si>
  <si>
    <t>Klub / Sponzor</t>
  </si>
  <si>
    <t>kvalifikácia 5</t>
  </si>
  <si>
    <t>14,5</t>
  </si>
  <si>
    <t>Juraj Michalka</t>
  </si>
  <si>
    <t>26,5</t>
  </si>
  <si>
    <t>TOTAL Kvalifikácia (Priemer)</t>
  </si>
  <si>
    <t>TOTAL Kvalifikácia (priemer)</t>
  </si>
  <si>
    <t>Finale</t>
  </si>
  <si>
    <t>22,5</t>
  </si>
  <si>
    <t>16,5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</si>
</sst>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\ [$Sk-41B]"/>
    <numFmt numFmtId="184" formatCode="#,##0\ [$Sk-41B]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\P\r\a\vd\a;&quot;Pravda&quot;;&quot;Nepravda&quot;"/>
    <numFmt numFmtId="189" formatCode="[$€-2]\ #\ ##,000_);[Red]\([$¥€-2]\ #\ ##,0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0" tint="-0.3499799966812134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8" applyNumberFormat="0" applyAlignment="0" applyProtection="0"/>
    <xf numFmtId="0" fontId="38" fillId="24" borderId="8" applyNumberFormat="0" applyAlignment="0" applyProtection="0"/>
    <xf numFmtId="0" fontId="39" fillId="24" borderId="9" applyNumberFormat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32" borderId="13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4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textRotation="90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3" fillId="32" borderId="27" xfId="0" applyFont="1" applyFill="1" applyBorder="1" applyAlignment="1">
      <alignment horizontal="center"/>
    </xf>
    <xf numFmtId="0" fontId="3" fillId="32" borderId="28" xfId="0" applyFont="1" applyFill="1" applyBorder="1" applyAlignment="1">
      <alignment horizontal="center"/>
    </xf>
    <xf numFmtId="0" fontId="3" fillId="0" borderId="23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0" fillId="33" borderId="29" xfId="0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textRotation="90"/>
    </xf>
    <xf numFmtId="0" fontId="0" fillId="0" borderId="0" xfId="0" applyBorder="1" applyAlignment="1">
      <alignment/>
    </xf>
    <xf numFmtId="0" fontId="3" fillId="32" borderId="13" xfId="0" applyFont="1" applyFill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32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32" borderId="34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3" fillId="32" borderId="38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32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4" fillId="32" borderId="22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14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left" vertical="center"/>
    </xf>
    <xf numFmtId="0" fontId="3" fillId="32" borderId="43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32" borderId="18" xfId="0" applyFont="1" applyFill="1" applyBorder="1" applyAlignment="1">
      <alignment horizontal="left" vertical="center"/>
    </xf>
    <xf numFmtId="0" fontId="4" fillId="6" borderId="45" xfId="0" applyFont="1" applyFill="1" applyBorder="1" applyAlignment="1">
      <alignment horizontal="center" vertical="center" wrapText="1"/>
    </xf>
    <xf numFmtId="0" fontId="4" fillId="6" borderId="46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/>
    </xf>
    <xf numFmtId="0" fontId="4" fillId="6" borderId="48" xfId="0" applyFont="1" applyFill="1" applyBorder="1" applyAlignment="1">
      <alignment horizontal="center"/>
    </xf>
    <xf numFmtId="0" fontId="3" fillId="34" borderId="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4" fillId="32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center"/>
    </xf>
    <xf numFmtId="0" fontId="4" fillId="34" borderId="42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3" fillId="32" borderId="50" xfId="0" applyFont="1" applyFill="1" applyBorder="1" applyAlignment="1">
      <alignment horizontal="left" vertical="center"/>
    </xf>
    <xf numFmtId="0" fontId="3" fillId="32" borderId="53" xfId="0" applyFont="1" applyFill="1" applyBorder="1" applyAlignment="1">
      <alignment horizontal="left" vertical="center"/>
    </xf>
    <xf numFmtId="0" fontId="4" fillId="6" borderId="54" xfId="0" applyFont="1" applyFill="1" applyBorder="1" applyAlignment="1">
      <alignment horizontal="center"/>
    </xf>
    <xf numFmtId="0" fontId="3" fillId="32" borderId="55" xfId="0" applyFont="1" applyFill="1" applyBorder="1" applyAlignment="1">
      <alignment horizontal="center"/>
    </xf>
    <xf numFmtId="0" fontId="3" fillId="32" borderId="5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32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left" vertical="center"/>
    </xf>
    <xf numFmtId="0" fontId="4" fillId="6" borderId="40" xfId="0" applyFont="1" applyFill="1" applyBorder="1" applyAlignment="1">
      <alignment horizontal="center"/>
    </xf>
    <xf numFmtId="0" fontId="3" fillId="32" borderId="32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34" borderId="48" xfId="0" applyFont="1" applyFill="1" applyBorder="1" applyAlignment="1">
      <alignment horizontal="left" vertical="center"/>
    </xf>
    <xf numFmtId="0" fontId="3" fillId="14" borderId="48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5" fillId="0" borderId="56" xfId="0" applyFont="1" applyBorder="1" applyAlignment="1">
      <alignment textRotation="90"/>
    </xf>
    <xf numFmtId="0" fontId="3" fillId="0" borderId="56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="70" zoomScaleNormal="70" zoomScalePageLayoutView="0" workbookViewId="0" topLeftCell="A1">
      <selection activeCell="B11" sqref="B11"/>
    </sheetView>
  </sheetViews>
  <sheetFormatPr defaultColWidth="9.125" defaultRowHeight="12.75"/>
  <cols>
    <col min="1" max="1" width="6.625" style="6" customWidth="1"/>
    <col min="2" max="2" width="19.50390625" style="6" customWidth="1"/>
    <col min="3" max="3" width="8.25390625" style="8" customWidth="1"/>
    <col min="4" max="4" width="30.125" style="6" customWidth="1"/>
    <col min="5" max="5" width="14.00390625" style="6" customWidth="1"/>
    <col min="6" max="6" width="8.50390625" style="6" customWidth="1"/>
    <col min="7" max="7" width="13.875" style="16" customWidth="1"/>
    <col min="8" max="9" width="7.50390625" style="30" customWidth="1"/>
    <col min="10" max="10" width="9.125" style="31" customWidth="1"/>
    <col min="11" max="11" width="18.50390625" style="6" customWidth="1"/>
    <col min="12" max="12" width="12.875" style="6" customWidth="1"/>
    <col min="13" max="13" width="18.50390625" style="6" customWidth="1"/>
    <col min="14" max="16384" width="9.125" style="6" customWidth="1"/>
  </cols>
  <sheetData>
    <row r="1" spans="1:6" ht="27" customHeight="1">
      <c r="A1" s="3" t="s">
        <v>34</v>
      </c>
      <c r="B1" s="4"/>
      <c r="D1" s="4"/>
      <c r="E1" s="4"/>
      <c r="F1" s="4"/>
    </row>
    <row r="2" spans="1:6" ht="27" customHeight="1">
      <c r="A2" s="7"/>
      <c r="B2" s="8"/>
      <c r="D2" s="8"/>
      <c r="E2" s="8"/>
      <c r="F2" s="8"/>
    </row>
    <row r="3" spans="1:6" ht="25.5" customHeight="1" thickBot="1">
      <c r="A3" s="7" t="s">
        <v>9</v>
      </c>
      <c r="B3" s="9"/>
      <c r="C3" s="7"/>
      <c r="D3" s="9"/>
      <c r="E3" s="10"/>
      <c r="F3" s="10"/>
    </row>
    <row r="4" spans="1:10" ht="45.75" customHeight="1" thickBot="1">
      <c r="A4" s="85" t="s">
        <v>3</v>
      </c>
      <c r="B4" s="84" t="s">
        <v>0</v>
      </c>
      <c r="C4" s="86" t="s">
        <v>1</v>
      </c>
      <c r="D4" s="87" t="s">
        <v>63</v>
      </c>
      <c r="E4" s="119" t="s">
        <v>68</v>
      </c>
      <c r="F4" s="99" t="s">
        <v>4</v>
      </c>
      <c r="G4" s="103" t="s">
        <v>18</v>
      </c>
      <c r="H4" s="29"/>
      <c r="I4" s="29"/>
      <c r="J4" s="50"/>
    </row>
    <row r="5" spans="1:10" ht="15" customHeight="1">
      <c r="A5" s="90"/>
      <c r="B5" s="91"/>
      <c r="C5" s="92"/>
      <c r="D5" s="93"/>
      <c r="E5" s="120"/>
      <c r="F5" s="100"/>
      <c r="G5" s="104"/>
      <c r="J5" s="50"/>
    </row>
    <row r="6" spans="1:10" s="16" customFormat="1" ht="21" customHeight="1">
      <c r="A6" s="14">
        <v>1</v>
      </c>
      <c r="B6" s="20" t="s">
        <v>52</v>
      </c>
      <c r="C6" s="17">
        <v>1990</v>
      </c>
      <c r="D6" s="43" t="s">
        <v>47</v>
      </c>
      <c r="E6" s="121">
        <v>2.8</v>
      </c>
      <c r="F6" s="101">
        <v>37</v>
      </c>
      <c r="G6" s="104"/>
      <c r="H6" s="13"/>
      <c r="I6" s="13"/>
      <c r="J6" s="50"/>
    </row>
    <row r="7" spans="1:10" s="16" customFormat="1" ht="21" customHeight="1">
      <c r="A7" s="14">
        <v>2</v>
      </c>
      <c r="B7" s="20" t="s">
        <v>49</v>
      </c>
      <c r="C7" s="17">
        <v>1989</v>
      </c>
      <c r="D7" s="43" t="s">
        <v>42</v>
      </c>
      <c r="E7" s="121">
        <v>2.8</v>
      </c>
      <c r="F7" s="101">
        <v>29</v>
      </c>
      <c r="G7" s="104"/>
      <c r="H7" s="13"/>
      <c r="I7" s="13"/>
      <c r="J7" s="50"/>
    </row>
    <row r="8" spans="1:10" s="16" customFormat="1" ht="21" customHeight="1" thickBot="1">
      <c r="A8" s="19">
        <v>3</v>
      </c>
      <c r="B8" s="22" t="s">
        <v>39</v>
      </c>
      <c r="C8" s="23">
        <v>1998</v>
      </c>
      <c r="D8" s="44" t="s">
        <v>41</v>
      </c>
      <c r="E8" s="122">
        <v>4</v>
      </c>
      <c r="F8" s="102">
        <v>18</v>
      </c>
      <c r="G8" s="167"/>
      <c r="H8" s="13"/>
      <c r="I8" s="13"/>
      <c r="J8" s="50"/>
    </row>
    <row r="9" spans="1:11" s="16" customFormat="1" ht="21" customHeight="1">
      <c r="A9" s="68">
        <v>4</v>
      </c>
      <c r="B9" s="166" t="s">
        <v>43</v>
      </c>
      <c r="C9" s="70">
        <v>2001</v>
      </c>
      <c r="D9" s="150" t="s">
        <v>53</v>
      </c>
      <c r="E9" s="153">
        <v>3.1</v>
      </c>
      <c r="F9" s="154">
        <v>17.5</v>
      </c>
      <c r="G9" s="105" t="str">
        <f>VLOOKUP(C9,pomôcky!$A$5:$B$14,2,FALSE)</f>
        <v>JUNIOR</v>
      </c>
      <c r="H9" s="13"/>
      <c r="I9" s="13"/>
      <c r="J9" s="50"/>
      <c r="K9" s="15"/>
    </row>
    <row r="10" spans="1:10" s="16" customFormat="1" ht="21" customHeight="1">
      <c r="A10" s="138">
        <v>5</v>
      </c>
      <c r="B10" s="139" t="s">
        <v>50</v>
      </c>
      <c r="C10" s="140">
        <v>1985</v>
      </c>
      <c r="D10" s="141" t="s">
        <v>41</v>
      </c>
      <c r="E10" s="145">
        <v>3.9</v>
      </c>
      <c r="F10" s="147">
        <v>17.5</v>
      </c>
      <c r="G10" s="148"/>
      <c r="H10" s="13"/>
      <c r="I10" s="13"/>
      <c r="J10" s="50"/>
    </row>
    <row r="11" spans="1:11" s="161" customFormat="1" ht="18.75" customHeight="1" thickBot="1">
      <c r="A11" s="19">
        <v>6</v>
      </c>
      <c r="B11" s="22" t="s">
        <v>51</v>
      </c>
      <c r="C11" s="23">
        <v>2000</v>
      </c>
      <c r="D11" s="155" t="s">
        <v>53</v>
      </c>
      <c r="E11" s="122">
        <v>6.5</v>
      </c>
      <c r="F11" s="102">
        <v>14</v>
      </c>
      <c r="G11" s="158" t="str">
        <f>VLOOKUP(C11,pomôcky!$A$5:$B$14,2,FALSE)</f>
        <v>JUNIOR</v>
      </c>
      <c r="H11" s="159"/>
      <c r="I11" s="159"/>
      <c r="J11" s="160"/>
      <c r="K11" s="159"/>
    </row>
    <row r="12" spans="1:9" s="79" customFormat="1" ht="22.5" customHeight="1">
      <c r="A12" s="77"/>
      <c r="B12" s="77"/>
      <c r="C12" s="78"/>
      <c r="G12" s="80"/>
      <c r="H12" s="78"/>
      <c r="I12" s="78"/>
    </row>
    <row r="13" spans="1:9" s="79" customFormat="1" ht="22.5" customHeight="1">
      <c r="A13" s="77"/>
      <c r="B13" s="77"/>
      <c r="C13" s="78"/>
      <c r="G13" s="80"/>
      <c r="H13" s="78"/>
      <c r="I13" s="78"/>
    </row>
    <row r="14" spans="1:9" s="79" customFormat="1" ht="22.5" customHeight="1">
      <c r="A14" s="77"/>
      <c r="B14" s="77"/>
      <c r="C14" s="78"/>
      <c r="G14" s="80"/>
      <c r="H14" s="78"/>
      <c r="I14" s="78"/>
    </row>
    <row r="15" spans="1:10" ht="22.5" customHeight="1">
      <c r="A15" s="5"/>
      <c r="B15" s="5"/>
      <c r="C15" s="31"/>
      <c r="G15" s="15"/>
      <c r="H15" s="31"/>
      <c r="I15" s="31"/>
      <c r="J15" s="6"/>
    </row>
    <row r="16" spans="1:10" ht="22.5" customHeight="1">
      <c r="A16" s="5"/>
      <c r="B16" s="5"/>
      <c r="C16" s="31"/>
      <c r="G16" s="15"/>
      <c r="H16" s="31"/>
      <c r="I16" s="31"/>
      <c r="J16" s="6"/>
    </row>
    <row r="17" spans="1:10" ht="22.5" customHeight="1">
      <c r="A17" s="5"/>
      <c r="B17" s="5"/>
      <c r="C17" s="31"/>
      <c r="G17" s="15"/>
      <c r="H17" s="31"/>
      <c r="I17" s="31"/>
      <c r="J17" s="6"/>
    </row>
    <row r="18" spans="1:10" ht="22.5" customHeight="1">
      <c r="A18" s="5"/>
      <c r="B18" s="5"/>
      <c r="C18" s="31"/>
      <c r="G18" s="15"/>
      <c r="H18" s="31"/>
      <c r="I18" s="31"/>
      <c r="J18" s="6"/>
    </row>
    <row r="19" spans="1:10" ht="22.5" customHeight="1">
      <c r="A19" s="5"/>
      <c r="B19" s="5"/>
      <c r="C19" s="31"/>
      <c r="G19" s="15"/>
      <c r="H19" s="31"/>
      <c r="I19" s="31"/>
      <c r="J19" s="6"/>
    </row>
    <row r="20" spans="1:10" ht="22.5" customHeight="1">
      <c r="A20" s="5"/>
      <c r="B20" s="5"/>
      <c r="C20" s="31"/>
      <c r="G20" s="15"/>
      <c r="H20" s="31"/>
      <c r="I20" s="31"/>
      <c r="J20" s="6"/>
    </row>
    <row r="21" spans="1:10" ht="22.5" customHeight="1">
      <c r="A21" s="5"/>
      <c r="B21" s="5"/>
      <c r="C21" s="31"/>
      <c r="G21" s="15"/>
      <c r="H21" s="31"/>
      <c r="I21" s="31"/>
      <c r="J21" s="6"/>
    </row>
    <row r="22" spans="1:10" ht="22.5" customHeight="1">
      <c r="A22" s="5"/>
      <c r="B22" s="5"/>
      <c r="C22" s="31"/>
      <c r="G22" s="15"/>
      <c r="H22" s="31"/>
      <c r="I22" s="31"/>
      <c r="J22" s="6"/>
    </row>
    <row r="23" spans="1:10" ht="22.5" customHeight="1">
      <c r="A23" s="5"/>
      <c r="B23" s="5"/>
      <c r="C23" s="31"/>
      <c r="G23" s="15"/>
      <c r="H23" s="31"/>
      <c r="I23" s="31"/>
      <c r="J23" s="6"/>
    </row>
    <row r="24" spans="1:10" ht="22.5" customHeight="1">
      <c r="A24" s="5"/>
      <c r="B24" s="5"/>
      <c r="C24" s="31"/>
      <c r="G24" s="15"/>
      <c r="H24" s="31"/>
      <c r="I24" s="31"/>
      <c r="J24" s="6"/>
    </row>
    <row r="25" spans="1:10" ht="22.5" customHeight="1">
      <c r="A25" s="5"/>
      <c r="B25" s="5"/>
      <c r="C25" s="31"/>
      <c r="G25" s="15"/>
      <c r="H25" s="31"/>
      <c r="I25" s="31"/>
      <c r="J25" s="6"/>
    </row>
    <row r="26" spans="3:10" ht="22.5" customHeight="1">
      <c r="C26" s="6"/>
      <c r="G26" s="15"/>
      <c r="H26" s="31"/>
      <c r="I26" s="31"/>
      <c r="J26" s="6"/>
    </row>
    <row r="27" spans="3:10" ht="22.5" customHeight="1">
      <c r="C27" s="6"/>
      <c r="G27" s="15"/>
      <c r="H27" s="31"/>
      <c r="I27" s="31"/>
      <c r="J27" s="6"/>
    </row>
    <row r="28" spans="3:10" ht="22.5" customHeight="1">
      <c r="C28" s="6"/>
      <c r="G28" s="15"/>
      <c r="H28" s="31"/>
      <c r="I28" s="31"/>
      <c r="J28" s="6"/>
    </row>
    <row r="29" spans="3:10" ht="22.5" customHeight="1">
      <c r="C29" s="6"/>
      <c r="G29" s="15"/>
      <c r="H29" s="31"/>
      <c r="I29" s="31"/>
      <c r="J29" s="6"/>
    </row>
    <row r="30" spans="1:10" ht="22.5" customHeight="1">
      <c r="A30" s="5"/>
      <c r="B30" s="5"/>
      <c r="C30" s="31"/>
      <c r="G30" s="15"/>
      <c r="H30" s="31"/>
      <c r="I30" s="31"/>
      <c r="J30" s="6"/>
    </row>
    <row r="31" spans="1:10" ht="22.5" customHeight="1">
      <c r="A31" s="5"/>
      <c r="B31" s="5"/>
      <c r="C31" s="31"/>
      <c r="G31" s="15"/>
      <c r="H31" s="31"/>
      <c r="I31" s="31"/>
      <c r="J31" s="6"/>
    </row>
    <row r="32" spans="1:10" ht="22.5" customHeight="1">
      <c r="A32" s="5"/>
      <c r="B32" s="5"/>
      <c r="C32" s="31"/>
      <c r="G32" s="15"/>
      <c r="H32" s="31"/>
      <c r="I32" s="31"/>
      <c r="J32" s="6"/>
    </row>
    <row r="33" spans="1:10" ht="22.5" customHeight="1">
      <c r="A33" s="5"/>
      <c r="B33" s="5"/>
      <c r="C33" s="31"/>
      <c r="G33" s="15"/>
      <c r="H33" s="31"/>
      <c r="I33" s="31"/>
      <c r="J33" s="6"/>
    </row>
    <row r="34" spans="1:10" ht="22.5" customHeight="1">
      <c r="A34" s="5"/>
      <c r="B34" s="5"/>
      <c r="C34" s="31"/>
      <c r="G34" s="15"/>
      <c r="H34" s="31"/>
      <c r="I34" s="31"/>
      <c r="J34" s="6"/>
    </row>
    <row r="35" spans="1:10" ht="22.5" customHeight="1">
      <c r="A35" s="5"/>
      <c r="B35" s="5"/>
      <c r="C35" s="31"/>
      <c r="G35" s="15"/>
      <c r="H35" s="31"/>
      <c r="I35" s="31"/>
      <c r="J35" s="6"/>
    </row>
    <row r="36" spans="1:10" ht="22.5" customHeight="1">
      <c r="A36" s="5"/>
      <c r="B36" s="5"/>
      <c r="C36" s="31"/>
      <c r="G36" s="15"/>
      <c r="H36" s="31"/>
      <c r="I36" s="31"/>
      <c r="J36" s="6"/>
    </row>
    <row r="37" spans="1:10" ht="22.5" customHeight="1">
      <c r="A37" s="5"/>
      <c r="B37" s="5"/>
      <c r="C37" s="31"/>
      <c r="G37" s="15"/>
      <c r="H37" s="31"/>
      <c r="I37" s="31"/>
      <c r="J37" s="6"/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</sheetData>
  <sheetProtection/>
  <printOptions horizontalCentered="1" verticalCentered="1"/>
  <pageMargins left="0.44" right="0" top="0.23" bottom="0.3937007874015748" header="0.07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D27" sqref="D27"/>
    </sheetView>
  </sheetViews>
  <sheetFormatPr defaultColWidth="9.00390625" defaultRowHeight="12.75"/>
  <sheetData>
    <row r="2" spans="1:3" ht="12.75">
      <c r="A2" s="1"/>
      <c r="B2" s="1"/>
      <c r="C2" s="1"/>
    </row>
    <row r="3" spans="1:3" ht="12.75">
      <c r="A3" s="1" t="s">
        <v>19</v>
      </c>
      <c r="B3" s="168"/>
      <c r="C3" s="168"/>
    </row>
    <row r="4" spans="1:3" ht="12.75">
      <c r="A4" s="1"/>
      <c r="B4" s="1"/>
      <c r="C4" s="1"/>
    </row>
    <row r="5" spans="1:2" ht="12.75">
      <c r="A5" s="61">
        <v>1999</v>
      </c>
      <c r="B5" s="2" t="s">
        <v>37</v>
      </c>
    </row>
    <row r="6" spans="1:2" ht="12.75">
      <c r="A6" s="61">
        <v>2000</v>
      </c>
      <c r="B6" s="2" t="s">
        <v>37</v>
      </c>
    </row>
    <row r="7" spans="1:2" ht="12.75">
      <c r="A7" s="61">
        <v>2001</v>
      </c>
      <c r="B7" s="2" t="s">
        <v>37</v>
      </c>
    </row>
    <row r="8" spans="1:2" s="64" customFormat="1" ht="12.75">
      <c r="A8" s="62">
        <v>2002</v>
      </c>
      <c r="B8" s="63" t="s">
        <v>37</v>
      </c>
    </row>
    <row r="9" spans="1:2" ht="12.75">
      <c r="A9" s="2">
        <v>2003</v>
      </c>
      <c r="B9" s="2" t="s">
        <v>37</v>
      </c>
    </row>
    <row r="10" spans="1:2" ht="12.75">
      <c r="A10" s="2">
        <v>2004</v>
      </c>
      <c r="B10" s="2" t="s">
        <v>37</v>
      </c>
    </row>
    <row r="11" spans="1:2" ht="12.75">
      <c r="A11" s="2">
        <v>2005</v>
      </c>
      <c r="B11" s="2" t="s">
        <v>37</v>
      </c>
    </row>
    <row r="12" spans="1:2" ht="12.75">
      <c r="A12" s="2">
        <v>2006</v>
      </c>
      <c r="B12" s="2" t="s">
        <v>37</v>
      </c>
    </row>
    <row r="13" spans="1:2" ht="12.75">
      <c r="A13" s="2">
        <v>2007</v>
      </c>
      <c r="B13" s="2" t="s">
        <v>37</v>
      </c>
    </row>
    <row r="14" spans="1:2" ht="12.75">
      <c r="A14" s="2">
        <v>2008</v>
      </c>
      <c r="B14" s="2" t="s">
        <v>37</v>
      </c>
    </row>
  </sheetData>
  <sheetProtection/>
  <mergeCells count="1">
    <mergeCell ref="B3:C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70" zoomScaleNormal="70" zoomScalePageLayoutView="0" workbookViewId="0" topLeftCell="A1">
      <selection activeCell="B9" sqref="B9"/>
    </sheetView>
  </sheetViews>
  <sheetFormatPr defaultColWidth="9.125" defaultRowHeight="12.75"/>
  <cols>
    <col min="1" max="1" width="6.625" style="6" customWidth="1"/>
    <col min="2" max="2" width="24.375" style="6" customWidth="1"/>
    <col min="3" max="3" width="9.25390625" style="8" customWidth="1"/>
    <col min="4" max="4" width="28.125" style="6" customWidth="1"/>
    <col min="5" max="5" width="16.625" style="6" customWidth="1"/>
    <col min="6" max="6" width="8.50390625" style="6" customWidth="1"/>
    <col min="7" max="7" width="20.25390625" style="30" customWidth="1"/>
    <col min="8" max="8" width="7.50390625" style="30" customWidth="1"/>
    <col min="9" max="9" width="9.125" style="31" customWidth="1"/>
    <col min="10" max="10" width="18.50390625" style="6" customWidth="1"/>
    <col min="11" max="11" width="9.125" style="6" customWidth="1"/>
    <col min="12" max="12" width="18.50390625" style="6" customWidth="1"/>
    <col min="13" max="16384" width="9.125" style="6" customWidth="1"/>
  </cols>
  <sheetData>
    <row r="1" spans="1:6" ht="27" customHeight="1">
      <c r="A1" s="3" t="s">
        <v>34</v>
      </c>
      <c r="B1" s="4"/>
      <c r="D1" s="4"/>
      <c r="E1" s="4"/>
      <c r="F1" s="4"/>
    </row>
    <row r="2" spans="1:6" ht="27" customHeight="1">
      <c r="A2" s="7"/>
      <c r="B2" s="8"/>
      <c r="D2" s="8"/>
      <c r="E2" s="8"/>
      <c r="F2" s="8"/>
    </row>
    <row r="3" spans="1:6" ht="24.75" customHeight="1" thickBot="1">
      <c r="A3" s="7" t="s">
        <v>9</v>
      </c>
      <c r="B3" s="9"/>
      <c r="C3" s="7"/>
      <c r="D3" s="9"/>
      <c r="E3" s="10"/>
      <c r="F3" s="10"/>
    </row>
    <row r="4" spans="1:9" ht="51" customHeight="1" thickBot="1">
      <c r="A4" s="39" t="s">
        <v>3</v>
      </c>
      <c r="B4" s="40" t="s">
        <v>0</v>
      </c>
      <c r="C4" s="41" t="s">
        <v>1</v>
      </c>
      <c r="D4" s="42" t="s">
        <v>2</v>
      </c>
      <c r="E4" s="119" t="s">
        <v>69</v>
      </c>
      <c r="F4" s="37" t="s">
        <v>4</v>
      </c>
      <c r="G4" s="65" t="s">
        <v>38</v>
      </c>
      <c r="H4" s="29"/>
      <c r="I4" s="50"/>
    </row>
    <row r="5" spans="1:9" s="15" customFormat="1" ht="15" customHeight="1">
      <c r="A5" s="68"/>
      <c r="B5" s="69"/>
      <c r="C5" s="70"/>
      <c r="D5" s="71"/>
      <c r="E5" s="120"/>
      <c r="F5" s="162"/>
      <c r="G5" s="27"/>
      <c r="H5" s="13"/>
      <c r="I5" s="74"/>
    </row>
    <row r="6" spans="1:9" s="16" customFormat="1" ht="21" customHeight="1">
      <c r="A6" s="14" t="s">
        <v>5</v>
      </c>
      <c r="B6" s="20" t="s">
        <v>61</v>
      </c>
      <c r="C6" s="17">
        <v>2002</v>
      </c>
      <c r="D6" s="43" t="s">
        <v>48</v>
      </c>
      <c r="E6" s="121">
        <v>1.4</v>
      </c>
      <c r="F6" s="163">
        <v>43</v>
      </c>
      <c r="G6" s="66" t="str">
        <f>VLOOKUP(C6,pomôcky!$A$5:$B$14,2,FALSE)</f>
        <v>JUNIOR</v>
      </c>
      <c r="H6" s="13"/>
      <c r="I6" s="50"/>
    </row>
    <row r="7" spans="1:9" s="16" customFormat="1" ht="21" customHeight="1">
      <c r="A7" s="14">
        <v>2</v>
      </c>
      <c r="B7" s="20" t="s">
        <v>56</v>
      </c>
      <c r="C7" s="17">
        <v>1978</v>
      </c>
      <c r="D7" s="43" t="s">
        <v>46</v>
      </c>
      <c r="E7" s="121">
        <v>1.8</v>
      </c>
      <c r="F7" s="163">
        <v>43</v>
      </c>
      <c r="G7" s="27"/>
      <c r="H7" s="13"/>
      <c r="I7" s="50"/>
    </row>
    <row r="8" spans="1:9" s="16" customFormat="1" ht="21" customHeight="1">
      <c r="A8" s="14">
        <v>3</v>
      </c>
      <c r="B8" s="17" t="s">
        <v>54</v>
      </c>
      <c r="C8" s="25">
        <v>2002</v>
      </c>
      <c r="D8" s="58" t="s">
        <v>53</v>
      </c>
      <c r="E8" s="121">
        <v>2.8</v>
      </c>
      <c r="F8" s="163" t="s">
        <v>71</v>
      </c>
      <c r="G8" s="66" t="str">
        <f>VLOOKUP(C8,pomôcky!$A$5:$B$14,2,FALSE)</f>
        <v>JUNIOR</v>
      </c>
      <c r="H8" s="13"/>
      <c r="I8" s="50"/>
    </row>
    <row r="9" spans="1:9" s="16" customFormat="1" ht="21" customHeight="1" thickBot="1">
      <c r="A9" s="19">
        <v>4</v>
      </c>
      <c r="B9" s="22" t="s">
        <v>55</v>
      </c>
      <c r="C9" s="23">
        <v>2001</v>
      </c>
      <c r="D9" s="44" t="s">
        <v>45</v>
      </c>
      <c r="E9" s="122">
        <v>4.4</v>
      </c>
      <c r="F9" s="164" t="s">
        <v>72</v>
      </c>
      <c r="G9" s="165" t="str">
        <f>VLOOKUP(C9,pomôcky!$A$5:$B$14,2,FALSE)</f>
        <v>JUNIOR</v>
      </c>
      <c r="H9" s="13"/>
      <c r="I9" s="50"/>
    </row>
    <row r="10" spans="1:8" s="79" customFormat="1" ht="22.5" customHeight="1">
      <c r="A10" s="77"/>
      <c r="B10" s="77"/>
      <c r="C10" s="78"/>
      <c r="G10" s="78"/>
      <c r="H10" s="78"/>
    </row>
    <row r="11" spans="1:8" s="79" customFormat="1" ht="22.5" customHeight="1">
      <c r="A11" s="77"/>
      <c r="B11" s="77"/>
      <c r="C11" s="78"/>
      <c r="G11" s="78"/>
      <c r="H11" s="78"/>
    </row>
    <row r="12" spans="1:9" ht="22.5" customHeight="1">
      <c r="A12" s="5"/>
      <c r="B12" s="5"/>
      <c r="C12" s="31"/>
      <c r="G12" s="31"/>
      <c r="H12" s="31"/>
      <c r="I12" s="6"/>
    </row>
    <row r="13" spans="1:9" ht="22.5" customHeight="1">
      <c r="A13" s="5"/>
      <c r="B13" s="5"/>
      <c r="C13" s="31"/>
      <c r="G13" s="31"/>
      <c r="H13" s="31"/>
      <c r="I13" s="6"/>
    </row>
    <row r="14" spans="1:9" ht="22.5" customHeight="1">
      <c r="A14" s="5"/>
      <c r="B14" s="5"/>
      <c r="C14" s="31"/>
      <c r="G14" s="31"/>
      <c r="H14" s="31"/>
      <c r="I14" s="6"/>
    </row>
    <row r="15" spans="1:9" ht="22.5" customHeight="1">
      <c r="A15" s="5"/>
      <c r="B15" s="5"/>
      <c r="C15" s="31"/>
      <c r="G15" s="31"/>
      <c r="H15" s="31"/>
      <c r="I15" s="6"/>
    </row>
    <row r="16" spans="1:9" ht="22.5" customHeight="1">
      <c r="A16" s="5"/>
      <c r="B16" s="5"/>
      <c r="C16" s="31"/>
      <c r="G16" s="31"/>
      <c r="H16" s="31"/>
      <c r="I16" s="6"/>
    </row>
    <row r="17" spans="1:9" ht="22.5" customHeight="1">
      <c r="A17" s="5"/>
      <c r="B17" s="5"/>
      <c r="C17" s="31"/>
      <c r="G17" s="31"/>
      <c r="H17" s="31"/>
      <c r="I17" s="6"/>
    </row>
    <row r="18" spans="1:9" ht="22.5" customHeight="1">
      <c r="A18" s="5"/>
      <c r="B18" s="5"/>
      <c r="C18" s="31"/>
      <c r="G18" s="31"/>
      <c r="H18" s="31"/>
      <c r="I18" s="6"/>
    </row>
    <row r="19" spans="1:9" ht="22.5" customHeight="1">
      <c r="A19" s="5"/>
      <c r="B19" s="5"/>
      <c r="C19" s="31"/>
      <c r="G19" s="31"/>
      <c r="H19" s="31"/>
      <c r="I19" s="6"/>
    </row>
    <row r="20" spans="1:9" ht="22.5" customHeight="1">
      <c r="A20" s="5"/>
      <c r="B20" s="5"/>
      <c r="C20" s="31"/>
      <c r="G20" s="31"/>
      <c r="H20" s="31"/>
      <c r="I20" s="6"/>
    </row>
    <row r="21" spans="1:9" ht="22.5" customHeight="1">
      <c r="A21" s="5"/>
      <c r="B21" s="5"/>
      <c r="C21" s="31"/>
      <c r="G21" s="31"/>
      <c r="H21" s="31"/>
      <c r="I21" s="6"/>
    </row>
    <row r="22" spans="1:9" ht="22.5" customHeight="1">
      <c r="A22" s="5"/>
      <c r="B22" s="5"/>
      <c r="C22" s="31"/>
      <c r="G22" s="31"/>
      <c r="H22" s="31"/>
      <c r="I22" s="6"/>
    </row>
    <row r="23" spans="1:9" ht="22.5" customHeight="1">
      <c r="A23" s="5"/>
      <c r="B23" s="5"/>
      <c r="C23" s="31"/>
      <c r="G23" s="31"/>
      <c r="H23" s="31"/>
      <c r="I23" s="6"/>
    </row>
    <row r="24" spans="3:9" ht="22.5" customHeight="1">
      <c r="C24" s="6"/>
      <c r="G24" s="31"/>
      <c r="H24" s="31"/>
      <c r="I24" s="6"/>
    </row>
    <row r="25" spans="3:9" ht="22.5" customHeight="1">
      <c r="C25" s="6"/>
      <c r="G25" s="31"/>
      <c r="H25" s="31"/>
      <c r="I25" s="6"/>
    </row>
    <row r="26" spans="3:9" ht="22.5" customHeight="1">
      <c r="C26" s="6"/>
      <c r="G26" s="31"/>
      <c r="H26" s="31"/>
      <c r="I26" s="6"/>
    </row>
    <row r="27" spans="3:9" ht="22.5" customHeight="1">
      <c r="C27" s="6"/>
      <c r="G27" s="31"/>
      <c r="H27" s="31"/>
      <c r="I27" s="6"/>
    </row>
    <row r="28" spans="1:9" ht="22.5" customHeight="1">
      <c r="A28" s="5"/>
      <c r="B28" s="5"/>
      <c r="C28" s="31"/>
      <c r="G28" s="31"/>
      <c r="H28" s="31"/>
      <c r="I28" s="6"/>
    </row>
    <row r="29" spans="1:9" ht="22.5" customHeight="1">
      <c r="A29" s="5"/>
      <c r="B29" s="5"/>
      <c r="C29" s="31"/>
      <c r="G29" s="31"/>
      <c r="H29" s="31"/>
      <c r="I29" s="6"/>
    </row>
    <row r="30" spans="1:9" ht="22.5" customHeight="1">
      <c r="A30" s="5"/>
      <c r="B30" s="5"/>
      <c r="C30" s="31"/>
      <c r="G30" s="31"/>
      <c r="H30" s="31"/>
      <c r="I30" s="6"/>
    </row>
    <row r="31" spans="1:9" ht="22.5" customHeight="1">
      <c r="A31" s="5"/>
      <c r="B31" s="5"/>
      <c r="C31" s="31"/>
      <c r="G31" s="31"/>
      <c r="H31" s="31"/>
      <c r="I31" s="6"/>
    </row>
    <row r="32" spans="1:9" ht="22.5" customHeight="1">
      <c r="A32" s="5"/>
      <c r="B32" s="5"/>
      <c r="C32" s="31"/>
      <c r="G32" s="31"/>
      <c r="H32" s="31"/>
      <c r="I32" s="6"/>
    </row>
    <row r="33" spans="1:9" ht="22.5" customHeight="1">
      <c r="A33" s="5"/>
      <c r="B33" s="5"/>
      <c r="C33" s="31"/>
      <c r="G33" s="31"/>
      <c r="H33" s="31"/>
      <c r="I33" s="6"/>
    </row>
    <row r="34" spans="1:9" ht="22.5" customHeight="1">
      <c r="A34" s="5"/>
      <c r="B34" s="5"/>
      <c r="C34" s="31"/>
      <c r="G34" s="31"/>
      <c r="H34" s="31"/>
      <c r="I34" s="6"/>
    </row>
    <row r="35" spans="1:9" ht="22.5" customHeight="1">
      <c r="A35" s="5"/>
      <c r="B35" s="5"/>
      <c r="C35" s="31"/>
      <c r="G35" s="31"/>
      <c r="H35" s="31"/>
      <c r="I35" s="6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</sheetData>
  <sheetProtection/>
  <printOptions horizontalCentered="1" verticalCentered="1"/>
  <pageMargins left="0.44" right="0" top="0.23" bottom="0.3937007874015748" header="0.07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zoomScale="70" zoomScaleNormal="70" zoomScalePageLayoutView="0" workbookViewId="0" topLeftCell="A1">
      <selection activeCell="D22" sqref="D22"/>
    </sheetView>
  </sheetViews>
  <sheetFormatPr defaultColWidth="9.125" defaultRowHeight="12.75"/>
  <cols>
    <col min="1" max="1" width="6.625" style="6" customWidth="1"/>
    <col min="2" max="2" width="19.50390625" style="6" customWidth="1"/>
    <col min="3" max="3" width="8.25390625" style="8" customWidth="1"/>
    <col min="4" max="4" width="30.125" style="6" customWidth="1"/>
    <col min="5" max="5" width="12.00390625" style="6" customWidth="1"/>
    <col min="6" max="6" width="8.75390625" style="6" customWidth="1"/>
    <col min="7" max="7" width="15.875" style="6" customWidth="1"/>
    <col min="8" max="8" width="7.50390625" style="6" customWidth="1"/>
    <col min="9" max="9" width="15.00390625" style="6" customWidth="1"/>
    <col min="10" max="10" width="6.875" style="6" customWidth="1"/>
    <col min="11" max="11" width="16.125" style="6" customWidth="1"/>
    <col min="12" max="12" width="7.375" style="6" customWidth="1"/>
    <col min="13" max="13" width="16.875" style="6" customWidth="1"/>
    <col min="14" max="14" width="7.625" style="15" customWidth="1"/>
    <col min="15" max="15" width="17.375" style="6" customWidth="1"/>
    <col min="16" max="16" width="4.125" style="15" customWidth="1"/>
    <col min="17" max="17" width="14.00390625" style="6" customWidth="1"/>
    <col min="18" max="18" width="14.00390625" style="6" hidden="1" customWidth="1"/>
    <col min="19" max="19" width="8.50390625" style="6" hidden="1" customWidth="1"/>
    <col min="20" max="20" width="13.875" style="16" customWidth="1"/>
    <col min="21" max="22" width="7.50390625" style="30" customWidth="1"/>
    <col min="23" max="23" width="9.125" style="31" customWidth="1"/>
    <col min="24" max="24" width="18.50390625" style="6" customWidth="1"/>
    <col min="25" max="25" width="12.875" style="6" customWidth="1"/>
    <col min="26" max="26" width="18.50390625" style="6" customWidth="1"/>
    <col min="27" max="16384" width="9.125" style="6" customWidth="1"/>
  </cols>
  <sheetData>
    <row r="1" spans="1:19" ht="27" customHeight="1">
      <c r="A1" s="3" t="s">
        <v>34</v>
      </c>
      <c r="B1" s="4"/>
      <c r="D1" s="4"/>
      <c r="E1" s="4"/>
      <c r="F1" s="4"/>
      <c r="G1" s="4"/>
      <c r="H1" s="4"/>
      <c r="I1" s="4"/>
      <c r="J1" s="4"/>
      <c r="K1" s="4"/>
      <c r="L1" s="4"/>
      <c r="M1" s="4"/>
      <c r="N1" s="81"/>
      <c r="O1" s="4"/>
      <c r="P1" s="81"/>
      <c r="Q1" s="4"/>
      <c r="R1" s="4"/>
      <c r="S1" s="4"/>
    </row>
    <row r="2" spans="1:19" ht="27" customHeight="1">
      <c r="A2" s="7"/>
      <c r="B2" s="8"/>
      <c r="D2" s="8"/>
      <c r="E2" s="8"/>
      <c r="F2" s="8"/>
      <c r="G2" s="8"/>
      <c r="H2" s="8"/>
      <c r="I2" s="8"/>
      <c r="J2" s="8"/>
      <c r="K2" s="8"/>
      <c r="L2" s="8"/>
      <c r="M2" s="8"/>
      <c r="N2" s="82"/>
      <c r="O2" s="8"/>
      <c r="P2" s="82"/>
      <c r="Q2" s="8"/>
      <c r="R2" s="8"/>
      <c r="S2" s="8"/>
    </row>
    <row r="3" spans="1:19" ht="25.5" customHeight="1" thickBot="1">
      <c r="A3" s="7" t="s">
        <v>9</v>
      </c>
      <c r="B3" s="9"/>
      <c r="C3" s="7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3" ht="45.75" customHeight="1" thickBot="1">
      <c r="A4" s="85" t="s">
        <v>3</v>
      </c>
      <c r="B4" s="84" t="s">
        <v>0</v>
      </c>
      <c r="C4" s="86" t="s">
        <v>1</v>
      </c>
      <c r="D4" s="87" t="s">
        <v>63</v>
      </c>
      <c r="E4" s="88" t="s">
        <v>27</v>
      </c>
      <c r="F4" s="84" t="s">
        <v>32</v>
      </c>
      <c r="G4" s="89" t="s">
        <v>28</v>
      </c>
      <c r="H4" s="84" t="s">
        <v>32</v>
      </c>
      <c r="I4" s="89" t="s">
        <v>29</v>
      </c>
      <c r="J4" s="84" t="s">
        <v>32</v>
      </c>
      <c r="K4" s="89" t="s">
        <v>30</v>
      </c>
      <c r="L4" s="84" t="s">
        <v>32</v>
      </c>
      <c r="M4" s="83" t="s">
        <v>31</v>
      </c>
      <c r="N4" s="84" t="s">
        <v>32</v>
      </c>
      <c r="O4" s="83" t="s">
        <v>64</v>
      </c>
      <c r="P4" s="135"/>
      <c r="Q4" s="119" t="s">
        <v>68</v>
      </c>
      <c r="R4" s="45" t="s">
        <v>35</v>
      </c>
      <c r="S4" s="99" t="s">
        <v>4</v>
      </c>
      <c r="T4" s="103" t="s">
        <v>18</v>
      </c>
      <c r="U4" s="29"/>
      <c r="V4" s="29"/>
      <c r="W4" s="50"/>
    </row>
    <row r="5" spans="1:23" ht="15" customHeight="1">
      <c r="A5" s="90"/>
      <c r="B5" s="91"/>
      <c r="C5" s="92"/>
      <c r="D5" s="93"/>
      <c r="E5" s="90"/>
      <c r="F5" s="91"/>
      <c r="G5" s="94"/>
      <c r="H5" s="95"/>
      <c r="I5" s="96"/>
      <c r="J5" s="97"/>
      <c r="K5" s="96"/>
      <c r="L5" s="98"/>
      <c r="M5" s="96"/>
      <c r="N5" s="97"/>
      <c r="O5" s="114"/>
      <c r="P5" s="112"/>
      <c r="Q5" s="120"/>
      <c r="R5" s="46"/>
      <c r="S5" s="100"/>
      <c r="T5" s="104"/>
      <c r="W5" s="50"/>
    </row>
    <row r="6" spans="1:23" s="16" customFormat="1" ht="21" customHeight="1">
      <c r="A6" s="14">
        <v>1</v>
      </c>
      <c r="B6" s="20" t="s">
        <v>49</v>
      </c>
      <c r="C6" s="17">
        <v>1989</v>
      </c>
      <c r="D6" s="43" t="s">
        <v>42</v>
      </c>
      <c r="E6" s="11">
        <v>5</v>
      </c>
      <c r="F6" s="17">
        <f>VLOOKUP(B6,'Kvalifikacia 1'!$B$3:$E$14,3,FALSE)</f>
        <v>33</v>
      </c>
      <c r="G6" s="76">
        <f>VLOOKUP(B6,'Kvalifikacia 1'!$B$3:$E$14,4,FALSE)</f>
        <v>4</v>
      </c>
      <c r="H6" s="17">
        <v>39</v>
      </c>
      <c r="I6" s="76">
        <v>2.5</v>
      </c>
      <c r="J6" s="17">
        <f>VLOOKUP($B6,'Kvalifikácia 3'!$B$3:$E$12,3,FALSE)</f>
        <v>37</v>
      </c>
      <c r="K6" s="76">
        <f>VLOOKUP($B6,'Kvalifikácia 3'!$B$3:$E$12,4,FALSE)</f>
        <v>3</v>
      </c>
      <c r="L6" s="17">
        <f>VLOOKUP($B6,'Kvalifikácia 4'!$B$3:$E$12,3,FALSE)</f>
        <v>38</v>
      </c>
      <c r="M6" s="76">
        <f>VLOOKUP($B6,'Kvalifikácia 4'!$B$3:$E$12,4,FALSE)</f>
        <v>3</v>
      </c>
      <c r="N6" s="17">
        <f>VLOOKUP($B6,'Kvalifikácia 5'!$B$3:$E$12,3,FALSE)</f>
        <v>34.5</v>
      </c>
      <c r="O6" s="115">
        <f>VLOOKUP($B6,'Kvalifikácia 5'!$B$3:$E$12,4,FALSE)</f>
        <v>1.5</v>
      </c>
      <c r="P6" s="113"/>
      <c r="Q6" s="121">
        <f aca="true" t="shared" si="0" ref="Q6:Q15">SUM(G6+I6+K6+M6+O6)/5</f>
        <v>2.8</v>
      </c>
      <c r="R6" s="56"/>
      <c r="S6" s="101"/>
      <c r="T6" s="104"/>
      <c r="U6" s="13"/>
      <c r="V6" s="13"/>
      <c r="W6" s="50"/>
    </row>
    <row r="7" spans="1:23" s="16" customFormat="1" ht="21" customHeight="1">
      <c r="A7" s="14">
        <v>2</v>
      </c>
      <c r="B7" s="20" t="s">
        <v>52</v>
      </c>
      <c r="C7" s="17">
        <v>1990</v>
      </c>
      <c r="D7" s="43" t="s">
        <v>47</v>
      </c>
      <c r="E7" s="11">
        <v>5</v>
      </c>
      <c r="F7" s="17">
        <f>VLOOKUP(B7,'Kvalifikacia 1'!$B$3:$E$14,3,FALSE)</f>
        <v>33</v>
      </c>
      <c r="G7" s="76">
        <f>VLOOKUP(B7,'Kvalifikacia 1'!$B$3:$E$14,4,FALSE)</f>
        <v>4</v>
      </c>
      <c r="H7" s="17">
        <f>VLOOKUP($B7,'Kvalifikacia 2'!$B$3:$E$12,3,FALSE)</f>
        <v>39</v>
      </c>
      <c r="I7" s="76">
        <f>VLOOKUP($B7,'Kvalifikacia 2'!$B$3:$E$12,4,FALSE)</f>
        <v>2.5</v>
      </c>
      <c r="J7" s="17">
        <f>VLOOKUP($B7,'Kvalifikácia 3'!$B$3:$E$12,3,FALSE)</f>
        <v>37</v>
      </c>
      <c r="K7" s="76">
        <f>VLOOKUP($B7,'Kvalifikácia 3'!$B$3:$E$12,4,FALSE)</f>
        <v>3</v>
      </c>
      <c r="L7" s="17">
        <f>VLOOKUP($B7,'Kvalifikácia 4'!$B$3:$E$12,3,FALSE)</f>
        <v>38</v>
      </c>
      <c r="M7" s="76">
        <f>VLOOKUP($B7,'Kvalifikácia 4'!$B$3:$E$12,4,FALSE)</f>
        <v>3</v>
      </c>
      <c r="N7" s="17">
        <f>VLOOKUP($B7,'Kvalifikácia 5'!$B$3:$E$12,3,FALSE)</f>
        <v>34.5</v>
      </c>
      <c r="O7" s="115">
        <f>VLOOKUP($B7,'Kvalifikácia 5'!$B$3:$E$12,4,FALSE)</f>
        <v>1.5</v>
      </c>
      <c r="P7" s="113"/>
      <c r="Q7" s="121">
        <f t="shared" si="0"/>
        <v>2.8</v>
      </c>
      <c r="R7" s="56"/>
      <c r="S7" s="101"/>
      <c r="T7" s="104"/>
      <c r="U7" s="13"/>
      <c r="V7" s="13"/>
      <c r="W7" s="50"/>
    </row>
    <row r="8" spans="1:24" s="16" customFormat="1" ht="21" customHeight="1">
      <c r="A8" s="14">
        <v>3</v>
      </c>
      <c r="B8" s="20" t="s">
        <v>43</v>
      </c>
      <c r="C8" s="17">
        <v>2001</v>
      </c>
      <c r="D8" s="58" t="s">
        <v>53</v>
      </c>
      <c r="E8" s="11">
        <v>5</v>
      </c>
      <c r="F8" s="17">
        <f>VLOOKUP(B8,'Kvalifikacia 1'!$B$3:$E$14,3,FALSE)</f>
        <v>33</v>
      </c>
      <c r="G8" s="76">
        <f>VLOOKUP(B8,'Kvalifikacia 1'!$B$3:$E$14,4,FALSE)</f>
        <v>4</v>
      </c>
      <c r="H8" s="17">
        <f>VLOOKUP($B8,'Kvalifikacia 2'!$B$3:$E$12,3,FALSE)</f>
        <v>39</v>
      </c>
      <c r="I8" s="76">
        <f>VLOOKUP($B8,'Kvalifikacia 2'!$B$3:$E$12,4,FALSE)</f>
        <v>2.5</v>
      </c>
      <c r="J8" s="17">
        <f>VLOOKUP($B8,'Kvalifikácia 3'!$B$3:$E$12,3,FALSE)</f>
        <v>37</v>
      </c>
      <c r="K8" s="76">
        <f>VLOOKUP($B8,'Kvalifikácia 3'!$B$3:$E$12,4,FALSE)</f>
        <v>3</v>
      </c>
      <c r="L8" s="17">
        <f>VLOOKUP($B8,'Kvalifikácia 4'!$B$3:$E$12,3,FALSE)</f>
        <v>38</v>
      </c>
      <c r="M8" s="76">
        <f>VLOOKUP($B8,'Kvalifikácia 4'!$B$3:$E$12,4,FALSE)</f>
        <v>3</v>
      </c>
      <c r="N8" s="17">
        <f>VLOOKUP($B8,'Kvalifikácia 5'!$B$3:$E$12,3,FALSE)</f>
        <v>31.5</v>
      </c>
      <c r="O8" s="115">
        <f>VLOOKUP($B8,'Kvalifikácia 5'!$B$3:$E$12,4,FALSE)</f>
        <v>3</v>
      </c>
      <c r="P8" s="113"/>
      <c r="Q8" s="121">
        <f t="shared" si="0"/>
        <v>3.1</v>
      </c>
      <c r="R8" s="56"/>
      <c r="S8" s="101"/>
      <c r="T8" s="105" t="str">
        <f>VLOOKUP(C8,pomôcky!$A$5:$B$14,2,FALSE)</f>
        <v>JUNIOR</v>
      </c>
      <c r="U8" s="13"/>
      <c r="V8" s="13"/>
      <c r="W8" s="50"/>
      <c r="X8" s="15"/>
    </row>
    <row r="9" spans="1:23" s="16" customFormat="1" ht="21" customHeight="1">
      <c r="A9" s="14">
        <v>4</v>
      </c>
      <c r="B9" s="20" t="s">
        <v>50</v>
      </c>
      <c r="C9" s="17">
        <v>1985</v>
      </c>
      <c r="D9" s="43" t="s">
        <v>41</v>
      </c>
      <c r="E9" s="11">
        <v>10</v>
      </c>
      <c r="F9" s="17">
        <f>VLOOKUP(B9,'Kvalifikacia 1'!$B$3:$E$14,3,FALSE)</f>
        <v>33</v>
      </c>
      <c r="G9" s="76">
        <f>VLOOKUP(B9,'Kvalifikacia 1'!$B$3:$E$14,4,FALSE)</f>
        <v>4</v>
      </c>
      <c r="H9" s="17">
        <f>VLOOKUP($B9,'Kvalifikacia 2'!$B$3:$E$12,3,FALSE)</f>
        <v>39</v>
      </c>
      <c r="I9" s="76">
        <f>VLOOKUP($B9,'Kvalifikacia 2'!$B$3:$E$12,4,FALSE)</f>
        <v>2.5</v>
      </c>
      <c r="J9" s="17">
        <f>VLOOKUP($B9,'Kvalifikácia 3'!$B$3:$E$12,3,FALSE)</f>
        <v>35</v>
      </c>
      <c r="K9" s="76">
        <f>VLOOKUP($B9,'Kvalifikácia 3'!$B$3:$E$12,4,FALSE)</f>
        <v>6</v>
      </c>
      <c r="L9" s="17">
        <f>VLOOKUP($B9,'Kvalifikácia 4'!$B$3:$E$12,3,FALSE)</f>
        <v>38</v>
      </c>
      <c r="M9" s="76">
        <f>VLOOKUP($B9,'Kvalifikácia 4'!$B$3:$E$12,4,FALSE)</f>
        <v>3</v>
      </c>
      <c r="N9" s="17">
        <f>VLOOKUP($B9,'Kvalifikácia 5'!$B$3:$E$12,3,FALSE)</f>
        <v>26.5</v>
      </c>
      <c r="O9" s="115">
        <f>VLOOKUP($B9,'Kvalifikácia 5'!$B$3:$E$12,4,FALSE)</f>
        <v>4</v>
      </c>
      <c r="P9" s="113"/>
      <c r="Q9" s="121">
        <f t="shared" si="0"/>
        <v>3.9</v>
      </c>
      <c r="R9" s="56"/>
      <c r="S9" s="101"/>
      <c r="T9" s="104"/>
      <c r="U9" s="13"/>
      <c r="V9" s="13"/>
      <c r="W9" s="50"/>
    </row>
    <row r="10" spans="1:23" s="16" customFormat="1" ht="21" customHeight="1">
      <c r="A10" s="138">
        <v>5</v>
      </c>
      <c r="B10" s="139" t="s">
        <v>39</v>
      </c>
      <c r="C10" s="140">
        <v>1998</v>
      </c>
      <c r="D10" s="141" t="s">
        <v>41</v>
      </c>
      <c r="E10" s="142">
        <v>10</v>
      </c>
      <c r="F10" s="140">
        <f>VLOOKUP(B10,'Kvalifikacia 1'!$B$3:$E$14,3,FALSE)</f>
        <v>33</v>
      </c>
      <c r="G10" s="143">
        <f>VLOOKUP(B10,'Kvalifikacia 1'!$B$3:$E$14,4,FALSE)</f>
        <v>4</v>
      </c>
      <c r="H10" s="140">
        <f>VLOOKUP($B10,'Kvalifikacia 2'!$B$3:$E$12,3,FALSE)</f>
        <v>22.5</v>
      </c>
      <c r="I10" s="143">
        <f>VLOOKUP($B10,'Kvalifikacia 2'!$B$3:$E$12,4,FALSE)</f>
        <v>5</v>
      </c>
      <c r="J10" s="140">
        <f>VLOOKUP($B10,'Kvalifikácia 3'!$B$3:$E$12,3,FALSE)</f>
        <v>37</v>
      </c>
      <c r="K10" s="143">
        <f>VLOOKUP($B10,'Kvalifikácia 3'!$B$3:$E$12,4,FALSE)</f>
        <v>3</v>
      </c>
      <c r="L10" s="140">
        <f>VLOOKUP($B10,'Kvalifikácia 4'!$B$3:$E$12,3,FALSE)</f>
        <v>38</v>
      </c>
      <c r="M10" s="143">
        <f>VLOOKUP($B10,'Kvalifikácia 4'!$B$3:$E$12,4,FALSE)</f>
        <v>3</v>
      </c>
      <c r="N10" s="140">
        <f>VLOOKUP($B10,'Kvalifikácia 5'!$B$3:$E$12,3,FALSE)</f>
        <v>19</v>
      </c>
      <c r="O10" s="144">
        <f>VLOOKUP($B10,'Kvalifikácia 5'!$B$3:$E$12,4,FALSE)</f>
        <v>5</v>
      </c>
      <c r="P10" s="113"/>
      <c r="Q10" s="145">
        <f t="shared" si="0"/>
        <v>4</v>
      </c>
      <c r="R10" s="146"/>
      <c r="S10" s="147"/>
      <c r="T10" s="148"/>
      <c r="U10" s="13"/>
      <c r="V10" s="13"/>
      <c r="W10" s="50"/>
    </row>
    <row r="11" spans="1:24" s="161" customFormat="1" ht="18.75" customHeight="1" thickBot="1">
      <c r="A11" s="19">
        <v>6</v>
      </c>
      <c r="B11" s="22" t="s">
        <v>51</v>
      </c>
      <c r="C11" s="23">
        <v>2000</v>
      </c>
      <c r="D11" s="155" t="s">
        <v>53</v>
      </c>
      <c r="E11" s="156">
        <v>5</v>
      </c>
      <c r="F11" s="23">
        <f>VLOOKUP(B11,'Kvalifikacia 1'!$B$3:$E$14,3,FALSE)</f>
        <v>33</v>
      </c>
      <c r="G11" s="117">
        <f>VLOOKUP(B11,'Kvalifikacia 1'!$B$3:$E$14,4,FALSE)</f>
        <v>4</v>
      </c>
      <c r="H11" s="23">
        <f>VLOOKUP($B11,'Kvalifikacia 2'!$B$3:$E$12,3,FALSE)</f>
        <v>14.5</v>
      </c>
      <c r="I11" s="117">
        <f>VLOOKUP($B11,'Kvalifikacia 2'!$B$3:$E$12,4,FALSE)</f>
        <v>9.5</v>
      </c>
      <c r="J11" s="23">
        <f>VLOOKUP($B11,'Kvalifikácia 3'!$B$3:$E$12,3,FALSE)</f>
        <v>29.5</v>
      </c>
      <c r="K11" s="117">
        <f>VLOOKUP($B11,'Kvalifikácia 3'!$B$3:$E$12,4,FALSE)</f>
        <v>7</v>
      </c>
      <c r="L11" s="23">
        <f>VLOOKUP($B11,'Kvalifikácia 4'!$B$3:$E$12,3,FALSE)</f>
        <v>29</v>
      </c>
      <c r="M11" s="117">
        <f>VLOOKUP($B11,'Kvalifikácia 4'!$B$3:$E$12,4,FALSE)</f>
        <v>6</v>
      </c>
      <c r="N11" s="23">
        <f>VLOOKUP($B11,'Kvalifikácia 5'!$B$3:$E$12,3,FALSE)</f>
        <v>16</v>
      </c>
      <c r="O11" s="118">
        <f>VLOOKUP($B11,'Kvalifikácia 5'!$B$3:$E$12,4,FALSE)</f>
        <v>6</v>
      </c>
      <c r="P11" s="157"/>
      <c r="Q11" s="122">
        <f t="shared" si="0"/>
        <v>6.5</v>
      </c>
      <c r="R11" s="57"/>
      <c r="S11" s="102"/>
      <c r="T11" s="158" t="str">
        <f>VLOOKUP(C11,pomôcky!$A$5:$B$14,2,FALSE)</f>
        <v>JUNIOR</v>
      </c>
      <c r="U11" s="159" t="s">
        <v>70</v>
      </c>
      <c r="V11" s="159"/>
      <c r="W11" s="160"/>
      <c r="X11" s="159"/>
    </row>
    <row r="12" spans="1:23" s="16" customFormat="1" ht="21" customHeight="1">
      <c r="A12" s="68">
        <v>7</v>
      </c>
      <c r="B12" s="70" t="s">
        <v>40</v>
      </c>
      <c r="C12" s="149">
        <v>1998</v>
      </c>
      <c r="D12" s="150" t="s">
        <v>41</v>
      </c>
      <c r="E12" s="11">
        <v>5</v>
      </c>
      <c r="F12" s="70">
        <f>VLOOKUP(B12,'Kvalifikacia 1'!$B$3:$E$14,3,FALSE)</f>
        <v>26</v>
      </c>
      <c r="G12" s="151">
        <f>VLOOKUP(B12,'Kvalifikacia 1'!$B$3:$E$14,4,FALSE)</f>
        <v>9</v>
      </c>
      <c r="H12" s="70">
        <f>VLOOKUP($B12,'Kvalifikacia 2'!$B$3:$E$12,3,FALSE)</f>
        <v>14.5</v>
      </c>
      <c r="I12" s="151">
        <f>VLOOKUP($B12,'Kvalifikacia 2'!$B$3:$E$12,4,FALSE)</f>
        <v>9.5</v>
      </c>
      <c r="J12" s="70">
        <f>VLOOKUP($B12,'Kvalifikácia 3'!$B$3:$E$12,3,FALSE)</f>
        <v>37</v>
      </c>
      <c r="K12" s="151">
        <f>VLOOKUP($B12,'Kvalifikácia 3'!$B$3:$E$12,4,FALSE)</f>
        <v>3</v>
      </c>
      <c r="L12" s="70">
        <f>VLOOKUP($B12,'Kvalifikácia 4'!$B$3:$E$12,3,FALSE)</f>
        <v>16</v>
      </c>
      <c r="M12" s="151">
        <f>VLOOKUP($B12,'Kvalifikácia 4'!$B$3:$E$12,4,FALSE)</f>
        <v>8</v>
      </c>
      <c r="N12" s="70">
        <f>VLOOKUP($B12,'Kvalifikácia 5'!$B$3:$E$12,3,FALSE)</f>
        <v>12.5</v>
      </c>
      <c r="O12" s="152">
        <f>VLOOKUP($B12,'Kvalifikácia 5'!$B$3:$E$12,4,FALSE)</f>
        <v>7</v>
      </c>
      <c r="P12" s="113"/>
      <c r="Q12" s="153">
        <f t="shared" si="0"/>
        <v>7.3</v>
      </c>
      <c r="R12" s="46"/>
      <c r="S12" s="154"/>
      <c r="T12" s="104"/>
      <c r="U12" s="13"/>
      <c r="V12" s="13"/>
      <c r="W12" s="50"/>
    </row>
    <row r="13" spans="1:23" s="16" customFormat="1" ht="21" customHeight="1">
      <c r="A13" s="14">
        <v>8</v>
      </c>
      <c r="B13" s="20" t="s">
        <v>44</v>
      </c>
      <c r="C13" s="17">
        <v>1952</v>
      </c>
      <c r="D13" s="43" t="s">
        <v>58</v>
      </c>
      <c r="E13" s="11">
        <v>5</v>
      </c>
      <c r="F13" s="17">
        <f>VLOOKUP(B13,'Kvalifikacia 1'!$B$3:$E$14,3,FALSE)</f>
        <v>33</v>
      </c>
      <c r="G13" s="76">
        <f>VLOOKUP(B13,'Kvalifikacia 1'!$B$3:$E$14,4,FALSE)</f>
        <v>4</v>
      </c>
      <c r="H13" s="17">
        <f>VLOOKUP($B13,'Kvalifikacia 2'!$B$3:$E$12,3,FALSE)</f>
        <v>19.5</v>
      </c>
      <c r="I13" s="76">
        <f>VLOOKUP($B13,'Kvalifikacia 2'!$B$3:$E$12,4,FALSE)</f>
        <v>6.5</v>
      </c>
      <c r="J13" s="17">
        <f>VLOOKUP($B13,'Kvalifikácia 3'!$B$3:$E$12,3,FALSE)</f>
        <v>22</v>
      </c>
      <c r="K13" s="76">
        <f>VLOOKUP($B13,'Kvalifikácia 3'!$B$3:$E$12,4,FALSE)</f>
        <v>9</v>
      </c>
      <c r="L13" s="17">
        <f>VLOOKUP($B13,'Kvalifikácia 4'!$B$3:$E$12,3,FALSE)</f>
        <v>15.5</v>
      </c>
      <c r="M13" s="76">
        <f>VLOOKUP($B13,'Kvalifikácia 4'!$B$3:$E$12,4,FALSE)</f>
        <v>9</v>
      </c>
      <c r="N13" s="17">
        <f>VLOOKUP($B13,'Kvalifikácia 5'!$B$3:$E$12,3,FALSE)</f>
        <v>12</v>
      </c>
      <c r="O13" s="115">
        <f>VLOOKUP($B13,'Kvalifikácia 5'!$B$3:$E$12,4,FALSE)</f>
        <v>8.5</v>
      </c>
      <c r="P13" s="113"/>
      <c r="Q13" s="121">
        <f t="shared" si="0"/>
        <v>7.4</v>
      </c>
      <c r="R13" s="56"/>
      <c r="S13" s="101"/>
      <c r="T13" s="104"/>
      <c r="U13" s="30"/>
      <c r="V13" s="30"/>
      <c r="W13" s="50"/>
    </row>
    <row r="14" spans="1:23" s="16" customFormat="1" ht="21" customHeight="1">
      <c r="A14" s="14">
        <v>9</v>
      </c>
      <c r="B14" s="20" t="s">
        <v>66</v>
      </c>
      <c r="C14" s="17">
        <v>1977</v>
      </c>
      <c r="D14" s="43" t="s">
        <v>60</v>
      </c>
      <c r="E14" s="11">
        <v>5</v>
      </c>
      <c r="F14" s="17">
        <f>VLOOKUP(B14,'Kvalifikacia 1'!$B$3:$E$14,3,FALSE)</f>
        <v>32</v>
      </c>
      <c r="G14" s="76">
        <f>VLOOKUP(B14,'Kvalifikacia 1'!$B$3:$E$14,4,FALSE)</f>
        <v>8</v>
      </c>
      <c r="H14" s="17">
        <f>VLOOKUP($B14,'Kvalifikacia 2'!$B$3:$E$12,3,FALSE)</f>
        <v>19.5</v>
      </c>
      <c r="I14" s="76">
        <f>VLOOKUP($B14,'Kvalifikacia 2'!$B$3:$E$12,4,FALSE)</f>
        <v>6.5</v>
      </c>
      <c r="J14" s="17">
        <f>VLOOKUP($B14,'Kvalifikácia 3'!$B$3:$E$12,3,FALSE)</f>
        <v>22</v>
      </c>
      <c r="K14" s="76">
        <f>VLOOKUP($B14,'Kvalifikácia 3'!$B$3:$E$12,4,FALSE)</f>
        <v>9</v>
      </c>
      <c r="L14" s="17">
        <f>VLOOKUP($B14,'Kvalifikácia 4'!$B$3:$E$12,3,FALSE)</f>
        <v>16.5</v>
      </c>
      <c r="M14" s="76">
        <f>VLOOKUP($B14,'Kvalifikácia 4'!$B$3:$E$12,4,FALSE)</f>
        <v>7</v>
      </c>
      <c r="N14" s="17">
        <f>VLOOKUP($B14,'Kvalifikácia 5'!$B$3:$E$12,3,FALSE)</f>
        <v>12</v>
      </c>
      <c r="O14" s="115">
        <f>VLOOKUP($B14,'Kvalifikácia 5'!$B$3:$E$12,4,FALSE)</f>
        <v>8.5</v>
      </c>
      <c r="P14" s="113"/>
      <c r="Q14" s="121">
        <f t="shared" si="0"/>
        <v>7.8</v>
      </c>
      <c r="R14" s="56"/>
      <c r="S14" s="101"/>
      <c r="T14" s="104"/>
      <c r="U14" s="13"/>
      <c r="V14" s="13"/>
      <c r="W14" s="50"/>
    </row>
    <row r="15" spans="1:23" s="16" customFormat="1" ht="21" customHeight="1" thickBot="1">
      <c r="A15" s="14">
        <v>10</v>
      </c>
      <c r="B15" s="22" t="s">
        <v>57</v>
      </c>
      <c r="C15" s="23">
        <v>1956</v>
      </c>
      <c r="D15" s="44" t="s">
        <v>58</v>
      </c>
      <c r="E15" s="116">
        <v>5</v>
      </c>
      <c r="F15" s="23">
        <f>VLOOKUP(B15,'Kvalifikacia 1'!$B$3:$E$14,3,FALSE)</f>
        <v>24</v>
      </c>
      <c r="G15" s="117">
        <f>VLOOKUP(B15,'Kvalifikacia 1'!$B$3:$E$14,4,FALSE)</f>
        <v>10</v>
      </c>
      <c r="H15" s="23">
        <f>VLOOKUP($B15,'Kvalifikacia 2'!$B$3:$E$12,3,FALSE)</f>
        <v>16</v>
      </c>
      <c r="I15" s="117">
        <f>VLOOKUP($B15,'Kvalifikacia 2'!$B$3:$E$12,4,FALSE)</f>
        <v>8</v>
      </c>
      <c r="J15" s="23">
        <f>VLOOKUP($B15,'Kvalifikácia 3'!$B$3:$E$12,3,FALSE)</f>
        <v>22</v>
      </c>
      <c r="K15" s="117">
        <f>VLOOKUP($B15,'Kvalifikácia 3'!$B$3:$E$12,4,FALSE)</f>
        <v>9</v>
      </c>
      <c r="L15" s="23">
        <f>VLOOKUP($B15,'Kvalifikácia 4'!$B$3:$E$12,3,FALSE)</f>
        <v>14</v>
      </c>
      <c r="M15" s="117">
        <f>VLOOKUP($B15,'Kvalifikácia 4'!$B$3:$E$12,4,FALSE)</f>
        <v>10</v>
      </c>
      <c r="N15" s="23">
        <f>VLOOKUP($B15,'Kvalifikácia 5'!$B$3:$E$12,3,FALSE)</f>
        <v>8</v>
      </c>
      <c r="O15" s="118">
        <f>VLOOKUP($B15,'Kvalifikácia 5'!$B$3:$E$12,4,FALSE)</f>
        <v>10</v>
      </c>
      <c r="P15" s="113"/>
      <c r="Q15" s="122">
        <f t="shared" si="0"/>
        <v>9.4</v>
      </c>
      <c r="R15" s="57"/>
      <c r="S15" s="102"/>
      <c r="T15" s="106"/>
      <c r="U15" s="49"/>
      <c r="V15" s="49"/>
      <c r="W15" s="50"/>
    </row>
    <row r="16" spans="1:22" s="79" customFormat="1" ht="22.5" customHeight="1">
      <c r="A16" s="77"/>
      <c r="B16" s="77"/>
      <c r="C16" s="78"/>
      <c r="F16" s="79">
        <f>SUM(F6:F15)</f>
        <v>313</v>
      </c>
      <c r="H16" s="79">
        <f>SUM(H6:H15)</f>
        <v>262.5</v>
      </c>
      <c r="J16" s="79">
        <f>SUM(J6:J15)</f>
        <v>315.5</v>
      </c>
      <c r="K16" s="80"/>
      <c r="L16" s="79">
        <f>SUM(L6:L15)</f>
        <v>281</v>
      </c>
      <c r="N16" s="79">
        <f>SUM(N6:N15)</f>
        <v>206.5</v>
      </c>
      <c r="P16" s="80"/>
      <c r="T16" s="80"/>
      <c r="U16" s="78"/>
      <c r="V16" s="78"/>
    </row>
    <row r="17" spans="1:22" s="79" customFormat="1" ht="22.5" customHeight="1">
      <c r="A17" s="77"/>
      <c r="B17" s="77"/>
      <c r="C17" s="78"/>
      <c r="F17" s="79">
        <f>F16-'Kvalifikacia 1'!D23</f>
        <v>0</v>
      </c>
      <c r="H17" s="79">
        <f>H16-'Kvalifikacia 2'!D23</f>
        <v>0</v>
      </c>
      <c r="J17" s="79">
        <f>J16-'Kvalifikácia 3'!D23</f>
        <v>0</v>
      </c>
      <c r="L17" s="79">
        <f>L16-'Kvalifikácia 4'!D23</f>
        <v>0</v>
      </c>
      <c r="N17" s="80">
        <f>N16-'Kvalifikácia 5'!D23</f>
        <v>0</v>
      </c>
      <c r="P17" s="80"/>
      <c r="T17" s="80"/>
      <c r="U17" s="78"/>
      <c r="V17" s="78"/>
    </row>
    <row r="18" spans="1:22" s="79" customFormat="1" ht="22.5" customHeight="1">
      <c r="A18" s="77"/>
      <c r="B18" s="77"/>
      <c r="C18" s="78"/>
      <c r="N18" s="80"/>
      <c r="P18" s="80"/>
      <c r="T18" s="80"/>
      <c r="U18" s="78"/>
      <c r="V18" s="78"/>
    </row>
    <row r="19" spans="1:23" ht="22.5" customHeight="1">
      <c r="A19" s="5"/>
      <c r="B19" s="5"/>
      <c r="C19" s="31"/>
      <c r="T19" s="15"/>
      <c r="U19" s="31"/>
      <c r="V19" s="31"/>
      <c r="W19" s="6"/>
    </row>
    <row r="20" spans="1:23" ht="22.5" customHeight="1">
      <c r="A20" s="5"/>
      <c r="B20" s="5"/>
      <c r="C20" s="31"/>
      <c r="T20" s="15"/>
      <c r="U20" s="31"/>
      <c r="V20" s="31"/>
      <c r="W20" s="6"/>
    </row>
    <row r="21" spans="1:23" ht="22.5" customHeight="1">
      <c r="A21" s="5"/>
      <c r="B21" s="5"/>
      <c r="C21" s="31"/>
      <c r="T21" s="15"/>
      <c r="U21" s="31"/>
      <c r="V21" s="31"/>
      <c r="W21" s="6"/>
    </row>
    <row r="22" spans="1:23" ht="22.5" customHeight="1">
      <c r="A22" s="5"/>
      <c r="B22" s="5"/>
      <c r="C22" s="31"/>
      <c r="T22" s="15"/>
      <c r="U22" s="31"/>
      <c r="V22" s="31"/>
      <c r="W22" s="6"/>
    </row>
    <row r="23" spans="1:23" ht="22.5" customHeight="1">
      <c r="A23" s="5"/>
      <c r="B23" s="5"/>
      <c r="C23" s="31"/>
      <c r="T23" s="15"/>
      <c r="U23" s="31"/>
      <c r="V23" s="31"/>
      <c r="W23" s="6"/>
    </row>
    <row r="24" spans="1:23" ht="22.5" customHeight="1">
      <c r="A24" s="5"/>
      <c r="B24" s="5"/>
      <c r="C24" s="31"/>
      <c r="T24" s="15"/>
      <c r="U24" s="31"/>
      <c r="V24" s="31"/>
      <c r="W24" s="6"/>
    </row>
    <row r="25" spans="1:23" ht="22.5" customHeight="1">
      <c r="A25" s="5"/>
      <c r="B25" s="5"/>
      <c r="C25" s="31"/>
      <c r="T25" s="15"/>
      <c r="U25" s="31"/>
      <c r="V25" s="31"/>
      <c r="W25" s="6"/>
    </row>
    <row r="26" spans="1:23" ht="22.5" customHeight="1">
      <c r="A26" s="5"/>
      <c r="B26" s="5"/>
      <c r="C26" s="31"/>
      <c r="T26" s="15"/>
      <c r="U26" s="31"/>
      <c r="V26" s="31"/>
      <c r="W26" s="6"/>
    </row>
    <row r="27" spans="1:23" ht="22.5" customHeight="1">
      <c r="A27" s="5"/>
      <c r="B27" s="5"/>
      <c r="C27" s="31"/>
      <c r="T27" s="15"/>
      <c r="U27" s="31"/>
      <c r="V27" s="31"/>
      <c r="W27" s="6"/>
    </row>
    <row r="28" spans="1:23" ht="22.5" customHeight="1">
      <c r="A28" s="5"/>
      <c r="B28" s="5"/>
      <c r="C28" s="31"/>
      <c r="T28" s="15"/>
      <c r="U28" s="31"/>
      <c r="V28" s="31"/>
      <c r="W28" s="6"/>
    </row>
    <row r="29" spans="1:23" ht="22.5" customHeight="1">
      <c r="A29" s="5"/>
      <c r="B29" s="5"/>
      <c r="C29" s="31"/>
      <c r="T29" s="15"/>
      <c r="U29" s="31"/>
      <c r="V29" s="31"/>
      <c r="W29" s="6"/>
    </row>
    <row r="30" spans="3:23" ht="22.5" customHeight="1">
      <c r="C30" s="6"/>
      <c r="T30" s="15"/>
      <c r="U30" s="31"/>
      <c r="V30" s="31"/>
      <c r="W30" s="6"/>
    </row>
    <row r="31" spans="3:23" ht="22.5" customHeight="1">
      <c r="C31" s="6"/>
      <c r="T31" s="15"/>
      <c r="U31" s="31"/>
      <c r="V31" s="31"/>
      <c r="W31" s="6"/>
    </row>
    <row r="32" spans="3:23" ht="22.5" customHeight="1">
      <c r="C32" s="6"/>
      <c r="T32" s="15"/>
      <c r="U32" s="31"/>
      <c r="V32" s="31"/>
      <c r="W32" s="6"/>
    </row>
    <row r="33" spans="3:23" ht="22.5" customHeight="1">
      <c r="C33" s="6"/>
      <c r="T33" s="15"/>
      <c r="U33" s="31"/>
      <c r="V33" s="31"/>
      <c r="W33" s="6"/>
    </row>
    <row r="34" spans="1:23" ht="22.5" customHeight="1">
      <c r="A34" s="5"/>
      <c r="B34" s="5"/>
      <c r="C34" s="31"/>
      <c r="T34" s="15"/>
      <c r="U34" s="31"/>
      <c r="V34" s="31"/>
      <c r="W34" s="6"/>
    </row>
    <row r="35" spans="1:23" ht="22.5" customHeight="1">
      <c r="A35" s="5"/>
      <c r="B35" s="5"/>
      <c r="C35" s="31"/>
      <c r="T35" s="15"/>
      <c r="U35" s="31"/>
      <c r="V35" s="31"/>
      <c r="W35" s="6"/>
    </row>
    <row r="36" spans="1:23" ht="22.5" customHeight="1">
      <c r="A36" s="5"/>
      <c r="B36" s="5"/>
      <c r="C36" s="31"/>
      <c r="T36" s="15"/>
      <c r="U36" s="31"/>
      <c r="V36" s="31"/>
      <c r="W36" s="6"/>
    </row>
    <row r="37" spans="1:23" ht="22.5" customHeight="1">
      <c r="A37" s="5"/>
      <c r="B37" s="5"/>
      <c r="C37" s="31"/>
      <c r="T37" s="15"/>
      <c r="U37" s="31"/>
      <c r="V37" s="31"/>
      <c r="W37" s="6"/>
    </row>
    <row r="38" spans="1:23" ht="22.5" customHeight="1">
      <c r="A38" s="5"/>
      <c r="B38" s="5"/>
      <c r="C38" s="31"/>
      <c r="T38" s="15"/>
      <c r="U38" s="31"/>
      <c r="V38" s="31"/>
      <c r="W38" s="6"/>
    </row>
    <row r="39" spans="1:23" ht="22.5" customHeight="1">
      <c r="A39" s="5"/>
      <c r="B39" s="5"/>
      <c r="C39" s="31"/>
      <c r="T39" s="15"/>
      <c r="U39" s="31"/>
      <c r="V39" s="31"/>
      <c r="W39" s="6"/>
    </row>
    <row r="40" spans="1:23" ht="22.5" customHeight="1">
      <c r="A40" s="5"/>
      <c r="B40" s="5"/>
      <c r="C40" s="31"/>
      <c r="T40" s="15"/>
      <c r="U40" s="31"/>
      <c r="V40" s="31"/>
      <c r="W40" s="6"/>
    </row>
    <row r="41" spans="1:23" ht="22.5" customHeight="1">
      <c r="A41" s="5"/>
      <c r="B41" s="5"/>
      <c r="C41" s="31"/>
      <c r="T41" s="15"/>
      <c r="U41" s="31"/>
      <c r="V41" s="31"/>
      <c r="W41" s="6"/>
    </row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</sheetData>
  <sheetProtection/>
  <printOptions horizontalCentered="1" verticalCentered="1"/>
  <pageMargins left="0.44" right="0" top="0.23" bottom="0.3937007874015748" header="0.07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zoomScale="70" zoomScaleNormal="70" zoomScalePageLayoutView="0" workbookViewId="0" topLeftCell="A1">
      <selection activeCell="B10" sqref="B10"/>
    </sheetView>
  </sheetViews>
  <sheetFormatPr defaultColWidth="9.125" defaultRowHeight="12.75"/>
  <cols>
    <col min="1" max="1" width="6.625" style="6" customWidth="1"/>
    <col min="2" max="2" width="24.375" style="6" customWidth="1"/>
    <col min="3" max="3" width="7.625" style="8" customWidth="1"/>
    <col min="4" max="4" width="28.125" style="6" customWidth="1"/>
    <col min="5" max="5" width="12.00390625" style="6" customWidth="1"/>
    <col min="6" max="6" width="8.375" style="6" customWidth="1"/>
    <col min="7" max="7" width="15.625" style="6" customWidth="1"/>
    <col min="8" max="8" width="8.25390625" style="6" customWidth="1"/>
    <col min="9" max="9" width="15.50390625" style="6" customWidth="1"/>
    <col min="10" max="10" width="8.50390625" style="6" customWidth="1"/>
    <col min="11" max="11" width="16.375" style="6" customWidth="1"/>
    <col min="12" max="12" width="8.75390625" style="6" customWidth="1"/>
    <col min="13" max="13" width="16.375" style="6" customWidth="1"/>
    <col min="14" max="14" width="8.875" style="6" customWidth="1"/>
    <col min="15" max="15" width="16.375" style="6" customWidth="1"/>
    <col min="16" max="16" width="4.875" style="109" customWidth="1"/>
    <col min="17" max="17" width="14.00390625" style="6" customWidth="1"/>
    <col min="18" max="18" width="14.00390625" style="6" hidden="1" customWidth="1"/>
    <col min="19" max="19" width="8.50390625" style="6" hidden="1" customWidth="1"/>
    <col min="20" max="20" width="7.50390625" style="5" hidden="1" customWidth="1"/>
    <col min="21" max="21" width="20.25390625" style="30" customWidth="1"/>
    <col min="22" max="22" width="7.50390625" style="30" customWidth="1"/>
    <col min="23" max="23" width="9.125" style="31" customWidth="1"/>
    <col min="24" max="24" width="18.50390625" style="6" customWidth="1"/>
    <col min="25" max="25" width="9.125" style="6" customWidth="1"/>
    <col min="26" max="26" width="18.50390625" style="6" customWidth="1"/>
    <col min="27" max="16384" width="9.125" style="6" customWidth="1"/>
  </cols>
  <sheetData>
    <row r="1" spans="1:19" ht="27" customHeight="1">
      <c r="A1" s="3" t="s">
        <v>34</v>
      </c>
      <c r="B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26"/>
      <c r="Q1" s="4"/>
      <c r="R1" s="4"/>
      <c r="S1" s="4"/>
    </row>
    <row r="2" spans="1:19" ht="27" customHeight="1">
      <c r="A2" s="7"/>
      <c r="B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27"/>
      <c r="Q2" s="8"/>
      <c r="R2" s="8"/>
      <c r="S2" s="8"/>
    </row>
    <row r="3" spans="1:19" ht="24.75" customHeight="1" thickBot="1">
      <c r="A3" s="7" t="s">
        <v>9</v>
      </c>
      <c r="B3" s="9"/>
      <c r="C3" s="7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23"/>
      <c r="Q3" s="10"/>
      <c r="R3" s="10"/>
      <c r="S3" s="10"/>
    </row>
    <row r="4" spans="1:23" ht="45.75" customHeight="1" thickBot="1">
      <c r="A4" s="39" t="s">
        <v>3</v>
      </c>
      <c r="B4" s="40" t="s">
        <v>0</v>
      </c>
      <c r="C4" s="41" t="s">
        <v>1</v>
      </c>
      <c r="D4" s="42" t="s">
        <v>2</v>
      </c>
      <c r="E4" s="59" t="s">
        <v>27</v>
      </c>
      <c r="F4" s="42" t="s">
        <v>32</v>
      </c>
      <c r="G4" s="128" t="s">
        <v>28</v>
      </c>
      <c r="H4" s="40" t="s">
        <v>32</v>
      </c>
      <c r="I4" s="37" t="s">
        <v>29</v>
      </c>
      <c r="J4" s="40" t="s">
        <v>32</v>
      </c>
      <c r="K4" s="37" t="s">
        <v>30</v>
      </c>
      <c r="L4" s="40" t="s">
        <v>32</v>
      </c>
      <c r="M4" s="37" t="s">
        <v>31</v>
      </c>
      <c r="N4" s="133" t="s">
        <v>32</v>
      </c>
      <c r="O4" s="60" t="s">
        <v>64</v>
      </c>
      <c r="P4" s="108"/>
      <c r="Q4" s="119" t="s">
        <v>69</v>
      </c>
      <c r="R4" s="45" t="s">
        <v>35</v>
      </c>
      <c r="S4" s="37" t="s">
        <v>4</v>
      </c>
      <c r="T4" s="38" t="s">
        <v>18</v>
      </c>
      <c r="U4" s="65" t="s">
        <v>38</v>
      </c>
      <c r="V4" s="29"/>
      <c r="W4" s="50"/>
    </row>
    <row r="5" spans="1:23" s="15" customFormat="1" ht="15" customHeight="1">
      <c r="A5" s="68"/>
      <c r="B5" s="69"/>
      <c r="C5" s="70"/>
      <c r="D5" s="71"/>
      <c r="E5" s="68"/>
      <c r="F5" s="71"/>
      <c r="G5" s="129"/>
      <c r="H5" s="55"/>
      <c r="I5" s="12"/>
      <c r="J5" s="12"/>
      <c r="K5" s="12"/>
      <c r="L5" s="12"/>
      <c r="M5" s="12"/>
      <c r="N5" s="12"/>
      <c r="O5" s="72"/>
      <c r="P5" s="109"/>
      <c r="Q5" s="120"/>
      <c r="R5" s="73"/>
      <c r="S5" s="12"/>
      <c r="T5" s="27"/>
      <c r="U5" s="27"/>
      <c r="V5" s="13"/>
      <c r="W5" s="74"/>
    </row>
    <row r="6" spans="1:23" s="16" customFormat="1" ht="21" customHeight="1">
      <c r="A6" s="14" t="s">
        <v>5</v>
      </c>
      <c r="B6" s="20" t="s">
        <v>61</v>
      </c>
      <c r="C6" s="17">
        <v>2002</v>
      </c>
      <c r="D6" s="43" t="s">
        <v>48</v>
      </c>
      <c r="E6" s="11">
        <v>5</v>
      </c>
      <c r="F6" s="43">
        <f>VLOOKUP($B6,'Kvalifikacia 1'!$H$3:$J$14,3,FALSE)</f>
        <v>33</v>
      </c>
      <c r="G6" s="107">
        <f>VLOOKUP($B6,'Kvalifikacia 1'!$H$3:$K$14,4,FALSE)</f>
        <v>2</v>
      </c>
      <c r="H6" s="17">
        <f>VLOOKUP($B6,'Kvalifikacia 2'!$H$3:$K$12,3,FALSE)</f>
        <v>39</v>
      </c>
      <c r="I6" s="76">
        <f>VLOOKUP($B6,'Kvalifikacia 2'!$H$3:$K$12,4,FALSE)</f>
        <v>1</v>
      </c>
      <c r="J6" s="17">
        <f>VLOOKUP($B6,'Kvalifikácia 3'!$H$3:$K$12,3,FALSE)</f>
        <v>37</v>
      </c>
      <c r="K6" s="76">
        <f>VLOOKUP($B6,'Kvalifikácia 3'!$H$3:$K$12,4,FALSE)</f>
        <v>1.5</v>
      </c>
      <c r="L6" s="17">
        <f>VLOOKUP($B6,'Kvalifikácia 4'!$H$3:$K$12,3,FALSE)</f>
        <v>38</v>
      </c>
      <c r="M6" s="76">
        <f>VLOOKUP($B6,'Kvalifikácia 4'!$H$3:$K$12,4,FALSE)</f>
        <v>1.5</v>
      </c>
      <c r="N6" s="124">
        <f>VLOOKUP($B6,'Kvalifikácia 5'!$H$3:$K$12,3,FALSE)</f>
        <v>34</v>
      </c>
      <c r="O6" s="115">
        <f>VLOOKUP($B6,'Kvalifikácia 5'!$H$3:$K$12,4,FALSE)</f>
        <v>1</v>
      </c>
      <c r="P6" s="110"/>
      <c r="Q6" s="121">
        <f>SUM(G6+I6+K6+M6+O6)/5</f>
        <v>1.4</v>
      </c>
      <c r="R6" s="56"/>
      <c r="S6" s="32"/>
      <c r="T6" s="33"/>
      <c r="U6" s="66" t="str">
        <f>VLOOKUP(C6,pomôcky!$A$5:$B$14,2,FALSE)</f>
        <v>JUNIOR</v>
      </c>
      <c r="V6" s="13"/>
      <c r="W6" s="50"/>
    </row>
    <row r="7" spans="1:23" s="16" customFormat="1" ht="21" customHeight="1">
      <c r="A7" s="14">
        <v>2</v>
      </c>
      <c r="B7" s="20" t="s">
        <v>56</v>
      </c>
      <c r="C7" s="17">
        <v>1978</v>
      </c>
      <c r="D7" s="43" t="s">
        <v>46</v>
      </c>
      <c r="E7" s="11">
        <v>5</v>
      </c>
      <c r="F7" s="43">
        <f>VLOOKUP($B7,'Kvalifikacia 1'!$H$3:$J$14,3,FALSE)</f>
        <v>33</v>
      </c>
      <c r="G7" s="107">
        <f>VLOOKUP($B7,'Kvalifikacia 1'!$H$3:$K$14,4,FALSE)</f>
        <v>2</v>
      </c>
      <c r="H7" s="17">
        <f>VLOOKUP($B7,'Kvalifikacia 2'!$H$3:$K$12,3,FALSE)</f>
        <v>36.5</v>
      </c>
      <c r="I7" s="76">
        <f>VLOOKUP($B7,'Kvalifikacia 2'!$H$3:$K$12,4,FALSE)</f>
        <v>2</v>
      </c>
      <c r="J7" s="17">
        <f>VLOOKUP($B7,'Kvalifikácia 3'!$H$3:$K$12,3,FALSE)</f>
        <v>37</v>
      </c>
      <c r="K7" s="76">
        <f>VLOOKUP($B7,'Kvalifikácia 3'!$H$3:$K$12,4,FALSE)</f>
        <v>1.5</v>
      </c>
      <c r="L7" s="17">
        <f>VLOOKUP($B7,'Kvalifikácia 4'!$H$3:$K$12,3,FALSE)</f>
        <v>38</v>
      </c>
      <c r="M7" s="76">
        <f>VLOOKUP($B7,'Kvalifikácia 4'!$H$3:$K$12,4,FALSE)</f>
        <v>1.5</v>
      </c>
      <c r="N7" s="124">
        <f>VLOOKUP($B7,'Kvalifikácia 5'!$H$3:$K$12,3,FALSE)</f>
        <v>28.5</v>
      </c>
      <c r="O7" s="115">
        <f>VLOOKUP($B7,'Kvalifikácia 5'!$H$3:$K$12,4,FALSE)</f>
        <v>2</v>
      </c>
      <c r="P7" s="110"/>
      <c r="Q7" s="121">
        <f>SUM(G7+I7+K7+M7+O7)/5</f>
        <v>1.8</v>
      </c>
      <c r="R7" s="56"/>
      <c r="S7" s="32"/>
      <c r="T7" s="33"/>
      <c r="U7" s="27"/>
      <c r="V7" s="13"/>
      <c r="W7" s="50"/>
    </row>
    <row r="8" spans="1:23" s="16" customFormat="1" ht="21" customHeight="1">
      <c r="A8" s="14">
        <v>3</v>
      </c>
      <c r="B8" s="17" t="s">
        <v>54</v>
      </c>
      <c r="C8" s="25">
        <v>2002</v>
      </c>
      <c r="D8" s="58" t="s">
        <v>53</v>
      </c>
      <c r="E8" s="11">
        <v>5</v>
      </c>
      <c r="F8" s="43">
        <f>VLOOKUP($B8,'Kvalifikacia 1'!$H$3:$J$14,3,FALSE)</f>
        <v>33</v>
      </c>
      <c r="G8" s="107">
        <f>VLOOKUP($B8,'Kvalifikacia 1'!$H$3:$K$14,4,FALSE)</f>
        <v>2</v>
      </c>
      <c r="H8" s="17">
        <f>VLOOKUP($B8,'Kvalifikacia 2'!$H$3:$K$12,3,FALSE)</f>
        <v>19.5</v>
      </c>
      <c r="I8" s="76">
        <f>VLOOKUP($B8,'Kvalifikacia 2'!$H$3:$K$12,4,FALSE)</f>
        <v>3</v>
      </c>
      <c r="J8" s="17">
        <f>VLOOKUP($B8,'Kvalifikácia 3'!$H$3:$K$12,3,FALSE)</f>
        <v>22.5</v>
      </c>
      <c r="K8" s="76">
        <f>VLOOKUP($B8,'Kvalifikácia 3'!$H$3:$K$12,4,FALSE)</f>
        <v>3</v>
      </c>
      <c r="L8" s="17">
        <f>VLOOKUP($B8,'Kvalifikácia 4'!$H$3:$K$12,3,FALSE)</f>
        <v>18.5</v>
      </c>
      <c r="M8" s="76">
        <f>VLOOKUP($B8,'Kvalifikácia 4'!$H$3:$K$12,4,FALSE)</f>
        <v>3</v>
      </c>
      <c r="N8" s="124">
        <f>VLOOKUP($B8,'Kvalifikácia 5'!$H$3:$K$12,3,FALSE)</f>
        <v>16.5</v>
      </c>
      <c r="O8" s="115">
        <f>VLOOKUP($B8,'Kvalifikácia 5'!$H$3:$K$12,4,FALSE)</f>
        <v>3</v>
      </c>
      <c r="P8" s="110"/>
      <c r="Q8" s="121">
        <f>SUM(G8+I8+K8+M8+O8)/5</f>
        <v>2.8</v>
      </c>
      <c r="R8" s="56"/>
      <c r="S8" s="32"/>
      <c r="T8" s="33"/>
      <c r="U8" s="66" t="str">
        <f>VLOOKUP(C8,pomôcky!$A$5:$B$14,2,FALSE)</f>
        <v>JUNIOR</v>
      </c>
      <c r="V8" s="13"/>
      <c r="W8" s="50"/>
    </row>
    <row r="9" spans="1:23" s="16" customFormat="1" ht="21" customHeight="1">
      <c r="A9" s="14">
        <v>4</v>
      </c>
      <c r="B9" s="20" t="s">
        <v>55</v>
      </c>
      <c r="C9" s="17">
        <v>2001</v>
      </c>
      <c r="D9" s="43" t="s">
        <v>45</v>
      </c>
      <c r="E9" s="68">
        <v>5</v>
      </c>
      <c r="F9" s="43">
        <f>VLOOKUP($B9,'Kvalifikacia 1'!$H$3:$J$14,3,FALSE)</f>
        <v>26.5</v>
      </c>
      <c r="G9" s="107">
        <f>VLOOKUP($B9,'Kvalifikacia 1'!$H$3:$K$14,4,FALSE)</f>
        <v>4</v>
      </c>
      <c r="H9" s="17">
        <f>VLOOKUP($B9,'Kvalifikacia 2'!$H$3:$K$12,3,FALSE)</f>
        <v>11.5</v>
      </c>
      <c r="I9" s="76">
        <f>VLOOKUP($B9,'Kvalifikacia 2'!$H$3:$K$12,4,FALSE)</f>
        <v>5</v>
      </c>
      <c r="J9" s="17">
        <f>VLOOKUP($B9,'Kvalifikácia 3'!$H$3:$K$12,3,FALSE)</f>
        <v>9.5</v>
      </c>
      <c r="K9" s="76">
        <f>VLOOKUP($B9,'Kvalifikácia 3'!$H$3:$K$12,4,FALSE)</f>
        <v>5</v>
      </c>
      <c r="L9" s="17">
        <f>VLOOKUP($B9,'Kvalifikácia 4'!$H$3:$K$12,3,FALSE)</f>
        <v>15</v>
      </c>
      <c r="M9" s="76">
        <f>VLOOKUP($B9,'Kvalifikácia 4'!$H$3:$K$12,4,FALSE)</f>
        <v>4</v>
      </c>
      <c r="N9" s="124">
        <f>VLOOKUP($B9,'Kvalifikácia 5'!$H$3:$K$12,3,FALSE)</f>
        <v>9</v>
      </c>
      <c r="O9" s="115">
        <f>VLOOKUP($B9,'Kvalifikácia 5'!$H$3:$K$12,4,FALSE)</f>
        <v>4</v>
      </c>
      <c r="P9" s="110"/>
      <c r="Q9" s="121">
        <f>SUM(G9+I9+K9+M9+O9)/5</f>
        <v>4.4</v>
      </c>
      <c r="R9" s="56"/>
      <c r="S9" s="32"/>
      <c r="T9" s="33"/>
      <c r="U9" s="66" t="str">
        <f>VLOOKUP(C9,pomôcky!$A$5:$B$14,2,FALSE)</f>
        <v>JUNIOR</v>
      </c>
      <c r="V9" s="13"/>
      <c r="W9" s="50"/>
    </row>
    <row r="10" spans="1:23" s="16" customFormat="1" ht="21" customHeight="1">
      <c r="A10" s="14">
        <v>5</v>
      </c>
      <c r="B10" s="20" t="s">
        <v>62</v>
      </c>
      <c r="C10" s="17">
        <v>2006</v>
      </c>
      <c r="D10" s="43" t="s">
        <v>59</v>
      </c>
      <c r="E10" s="68">
        <v>5</v>
      </c>
      <c r="F10" s="43">
        <f>VLOOKUP($B10,'Kvalifikacia 1'!$H$3:$J$14,3,FALSE)</f>
        <v>14.5</v>
      </c>
      <c r="G10" s="107">
        <f>VLOOKUP($B10,'Kvalifikacia 1'!$H$3:$K$14,4,FALSE)</f>
        <v>5</v>
      </c>
      <c r="H10" s="17">
        <f>VLOOKUP($B10,'Kvalifikacia 2'!$H$3:$K$12,3,FALSE)</f>
        <v>16.5</v>
      </c>
      <c r="I10" s="76">
        <f>VLOOKUP($B10,'Kvalifikacia 2'!$H$3:$K$12,4,FALSE)</f>
        <v>4</v>
      </c>
      <c r="J10" s="17">
        <f>VLOOKUP($B10,'Kvalifikácia 3'!$H$3:$K$12,3,FALSE)</f>
        <v>12.5</v>
      </c>
      <c r="K10" s="76">
        <f>VLOOKUP($B10,'Kvalifikácia 3'!$H$3:$K$12,4,FALSE)</f>
        <v>4</v>
      </c>
      <c r="L10" s="17">
        <f>VLOOKUP($B10,'Kvalifikácia 4'!$H$3:$K$12,3,FALSE)</f>
        <v>14.5</v>
      </c>
      <c r="M10" s="76">
        <f>VLOOKUP($B10,'Kvalifikácia 4'!$H$3:$K$12,4,FALSE)</f>
        <v>5</v>
      </c>
      <c r="N10" s="124">
        <f>VLOOKUP($B10,'Kvalifikácia 5'!$H$3:$K$12,3,FALSE)</f>
        <v>8.5</v>
      </c>
      <c r="O10" s="115">
        <f>VLOOKUP($B10,'Kvalifikácia 5'!$H$3:$K$12,4,FALSE)</f>
        <v>5</v>
      </c>
      <c r="P10" s="110"/>
      <c r="Q10" s="121">
        <f>SUM(G10+I10+K10+M10+O10)/5</f>
        <v>4.6</v>
      </c>
      <c r="R10" s="56"/>
      <c r="S10" s="32"/>
      <c r="T10" s="33"/>
      <c r="U10" s="66" t="str">
        <f>VLOOKUP(C10,pomôcky!$A$5:$B$14,2,FALSE)</f>
        <v>JUNIOR</v>
      </c>
      <c r="V10" s="13"/>
      <c r="W10" s="50"/>
    </row>
    <row r="11" spans="1:21" ht="22.5" customHeight="1">
      <c r="A11" s="14"/>
      <c r="B11" s="20"/>
      <c r="C11" s="17"/>
      <c r="D11" s="43"/>
      <c r="E11" s="47"/>
      <c r="F11" s="43"/>
      <c r="G11" s="130"/>
      <c r="H11" s="21"/>
      <c r="I11" s="32"/>
      <c r="J11" s="21"/>
      <c r="K11" s="32"/>
      <c r="L11" s="21"/>
      <c r="M11" s="32"/>
      <c r="N11" s="125"/>
      <c r="O11" s="33"/>
      <c r="P11" s="111"/>
      <c r="Q11" s="121"/>
      <c r="R11" s="56"/>
      <c r="S11" s="32"/>
      <c r="T11" s="33"/>
      <c r="U11" s="27"/>
    </row>
    <row r="12" spans="1:21" ht="22.5" customHeight="1" thickBot="1">
      <c r="A12" s="14"/>
      <c r="B12" s="22"/>
      <c r="C12" s="23"/>
      <c r="D12" s="44"/>
      <c r="E12" s="48"/>
      <c r="F12" s="44"/>
      <c r="G12" s="131"/>
      <c r="H12" s="24"/>
      <c r="I12" s="34"/>
      <c r="J12" s="24"/>
      <c r="K12" s="34"/>
      <c r="L12" s="24"/>
      <c r="M12" s="34"/>
      <c r="N12" s="132"/>
      <c r="O12" s="35"/>
      <c r="P12" s="111"/>
      <c r="Q12" s="122"/>
      <c r="R12" s="57"/>
      <c r="S12" s="34"/>
      <c r="T12" s="35"/>
      <c r="U12" s="67"/>
    </row>
    <row r="13" spans="1:22" s="79" customFormat="1" ht="22.5" customHeight="1">
      <c r="A13" s="77"/>
      <c r="B13" s="77"/>
      <c r="C13" s="78"/>
      <c r="F13" s="79">
        <f>SUM(F6:F12)</f>
        <v>140</v>
      </c>
      <c r="H13" s="79">
        <f>SUM(H6:H12)</f>
        <v>123</v>
      </c>
      <c r="J13" s="79">
        <f>SUM(J6:J12)</f>
        <v>118.5</v>
      </c>
      <c r="K13" s="80"/>
      <c r="L13" s="79">
        <f>SUM(L6:L12)</f>
        <v>124</v>
      </c>
      <c r="N13" s="79">
        <f>SUM(N6:N12)</f>
        <v>96.5</v>
      </c>
      <c r="P13" s="134"/>
      <c r="U13" s="78"/>
      <c r="V13" s="78"/>
    </row>
    <row r="14" spans="1:22" s="79" customFormat="1" ht="22.5" customHeight="1">
      <c r="A14" s="77"/>
      <c r="B14" s="77"/>
      <c r="C14" s="78"/>
      <c r="F14" s="79">
        <f>F13-'Kvalifikacia 1'!J23</f>
        <v>0</v>
      </c>
      <c r="H14" s="79">
        <f>H13-'Kvalifikacia 2'!J23</f>
        <v>0</v>
      </c>
      <c r="J14" s="79">
        <f>J13-'Kvalifikácia 3'!J23</f>
        <v>0</v>
      </c>
      <c r="L14" s="79">
        <f>L13-'Kvalifikácia 4'!J23</f>
        <v>0</v>
      </c>
      <c r="N14" s="79">
        <f>N13-'Kvalifikácia 5'!J23</f>
        <v>0</v>
      </c>
      <c r="P14" s="134"/>
      <c r="U14" s="78"/>
      <c r="V14" s="78"/>
    </row>
    <row r="15" spans="1:23" ht="22.5" customHeight="1">
      <c r="A15" s="5"/>
      <c r="B15" s="5"/>
      <c r="C15" s="31"/>
      <c r="T15" s="6"/>
      <c r="U15" s="31"/>
      <c r="V15" s="31"/>
      <c r="W15" s="6"/>
    </row>
    <row r="16" spans="1:23" ht="22.5" customHeight="1">
      <c r="A16" s="5"/>
      <c r="B16" s="5"/>
      <c r="C16" s="31"/>
      <c r="T16" s="6"/>
      <c r="U16" s="31"/>
      <c r="V16" s="31"/>
      <c r="W16" s="6"/>
    </row>
    <row r="17" spans="1:23" ht="22.5" customHeight="1">
      <c r="A17" s="5"/>
      <c r="B17" s="5"/>
      <c r="C17" s="31"/>
      <c r="T17" s="6"/>
      <c r="U17" s="31"/>
      <c r="V17" s="31"/>
      <c r="W17" s="6"/>
    </row>
    <row r="18" spans="1:23" ht="22.5" customHeight="1">
      <c r="A18" s="5"/>
      <c r="B18" s="5"/>
      <c r="C18" s="31"/>
      <c r="T18" s="6"/>
      <c r="U18" s="31"/>
      <c r="V18" s="31"/>
      <c r="W18" s="6"/>
    </row>
    <row r="19" spans="1:23" ht="22.5" customHeight="1">
      <c r="A19" s="5"/>
      <c r="B19" s="5"/>
      <c r="C19" s="31"/>
      <c r="T19" s="6"/>
      <c r="U19" s="31"/>
      <c r="V19" s="31"/>
      <c r="W19" s="6"/>
    </row>
    <row r="20" spans="1:23" ht="22.5" customHeight="1">
      <c r="A20" s="5"/>
      <c r="B20" s="5"/>
      <c r="C20" s="31"/>
      <c r="T20" s="6"/>
      <c r="U20" s="31"/>
      <c r="V20" s="31"/>
      <c r="W20" s="6"/>
    </row>
    <row r="21" spans="1:23" ht="22.5" customHeight="1">
      <c r="A21" s="5"/>
      <c r="B21" s="5"/>
      <c r="C21" s="31"/>
      <c r="T21" s="6"/>
      <c r="U21" s="31"/>
      <c r="V21" s="31"/>
      <c r="W21" s="6"/>
    </row>
    <row r="22" spans="1:23" ht="22.5" customHeight="1">
      <c r="A22" s="5"/>
      <c r="B22" s="5"/>
      <c r="C22" s="31"/>
      <c r="T22" s="6"/>
      <c r="U22" s="31"/>
      <c r="V22" s="31"/>
      <c r="W22" s="6"/>
    </row>
    <row r="23" spans="1:23" ht="22.5" customHeight="1">
      <c r="A23" s="5"/>
      <c r="B23" s="5"/>
      <c r="C23" s="31"/>
      <c r="T23" s="6"/>
      <c r="U23" s="31"/>
      <c r="V23" s="31"/>
      <c r="W23" s="6"/>
    </row>
    <row r="24" spans="1:23" ht="22.5" customHeight="1">
      <c r="A24" s="5"/>
      <c r="B24" s="5"/>
      <c r="C24" s="31"/>
      <c r="T24" s="6"/>
      <c r="U24" s="31"/>
      <c r="V24" s="31"/>
      <c r="W24" s="6"/>
    </row>
    <row r="25" spans="1:23" ht="22.5" customHeight="1">
      <c r="A25" s="5"/>
      <c r="B25" s="5"/>
      <c r="C25" s="31"/>
      <c r="T25" s="6"/>
      <c r="U25" s="31"/>
      <c r="V25" s="31"/>
      <c r="W25" s="6"/>
    </row>
    <row r="26" spans="1:23" ht="22.5" customHeight="1">
      <c r="A26" s="5"/>
      <c r="B26" s="5"/>
      <c r="C26" s="31"/>
      <c r="T26" s="6"/>
      <c r="U26" s="31"/>
      <c r="V26" s="31"/>
      <c r="W26" s="6"/>
    </row>
    <row r="27" spans="3:23" ht="22.5" customHeight="1">
      <c r="C27" s="6"/>
      <c r="T27" s="6"/>
      <c r="U27" s="31"/>
      <c r="V27" s="31"/>
      <c r="W27" s="6"/>
    </row>
    <row r="28" spans="3:23" ht="22.5" customHeight="1">
      <c r="C28" s="6"/>
      <c r="T28" s="6"/>
      <c r="U28" s="31"/>
      <c r="V28" s="31"/>
      <c r="W28" s="6"/>
    </row>
    <row r="29" spans="3:23" ht="22.5" customHeight="1">
      <c r="C29" s="6"/>
      <c r="T29" s="6"/>
      <c r="U29" s="31"/>
      <c r="V29" s="31"/>
      <c r="W29" s="6"/>
    </row>
    <row r="30" spans="3:23" ht="22.5" customHeight="1">
      <c r="C30" s="6"/>
      <c r="T30" s="6"/>
      <c r="U30" s="31"/>
      <c r="V30" s="31"/>
      <c r="W30" s="6"/>
    </row>
    <row r="31" spans="1:23" ht="22.5" customHeight="1">
      <c r="A31" s="5"/>
      <c r="B31" s="5"/>
      <c r="C31" s="31"/>
      <c r="T31" s="6"/>
      <c r="U31" s="31"/>
      <c r="V31" s="31"/>
      <c r="W31" s="6"/>
    </row>
    <row r="32" spans="1:23" ht="22.5" customHeight="1">
      <c r="A32" s="5"/>
      <c r="B32" s="5"/>
      <c r="C32" s="31"/>
      <c r="T32" s="6"/>
      <c r="U32" s="31"/>
      <c r="V32" s="31"/>
      <c r="W32" s="6"/>
    </row>
    <row r="33" spans="1:23" ht="22.5" customHeight="1">
      <c r="A33" s="5"/>
      <c r="B33" s="5"/>
      <c r="C33" s="31"/>
      <c r="T33" s="6"/>
      <c r="U33" s="31"/>
      <c r="V33" s="31"/>
      <c r="W33" s="6"/>
    </row>
    <row r="34" spans="1:23" ht="22.5" customHeight="1">
      <c r="A34" s="5"/>
      <c r="B34" s="5"/>
      <c r="C34" s="31"/>
      <c r="T34" s="6"/>
      <c r="U34" s="31"/>
      <c r="V34" s="31"/>
      <c r="W34" s="6"/>
    </row>
    <row r="35" spans="1:23" ht="22.5" customHeight="1">
      <c r="A35" s="5"/>
      <c r="B35" s="5"/>
      <c r="C35" s="31"/>
      <c r="T35" s="6"/>
      <c r="U35" s="31"/>
      <c r="V35" s="31"/>
      <c r="W35" s="6"/>
    </row>
    <row r="36" spans="1:23" ht="22.5" customHeight="1">
      <c r="A36" s="5"/>
      <c r="B36" s="5"/>
      <c r="C36" s="31"/>
      <c r="T36" s="6"/>
      <c r="U36" s="31"/>
      <c r="V36" s="31"/>
      <c r="W36" s="6"/>
    </row>
    <row r="37" spans="1:23" ht="22.5" customHeight="1">
      <c r="A37" s="5"/>
      <c r="B37" s="5"/>
      <c r="C37" s="31"/>
      <c r="T37" s="6"/>
      <c r="U37" s="31"/>
      <c r="V37" s="31"/>
      <c r="W37" s="6"/>
    </row>
    <row r="38" spans="1:23" ht="22.5" customHeight="1">
      <c r="A38" s="5"/>
      <c r="B38" s="5"/>
      <c r="C38" s="31"/>
      <c r="T38" s="6"/>
      <c r="U38" s="31"/>
      <c r="V38" s="31"/>
      <c r="W38" s="6"/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</sheetData>
  <sheetProtection/>
  <printOptions horizontalCentered="1" verticalCentered="1"/>
  <pageMargins left="0.44" right="0" top="0.23" bottom="0.3937007874015748" header="0.07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J5" sqref="J5"/>
    </sheetView>
  </sheetViews>
  <sheetFormatPr defaultColWidth="9.00390625" defaultRowHeight="12.75"/>
  <cols>
    <col min="2" max="2" width="20.125" style="0" customWidth="1"/>
    <col min="3" max="3" width="0" style="0" hidden="1" customWidth="1"/>
    <col min="8" max="8" width="25.75390625" style="0" customWidth="1"/>
    <col min="9" max="9" width="0" style="0" hidden="1" customWidth="1"/>
    <col min="11" max="11" width="22.00390625" style="0" customWidth="1"/>
  </cols>
  <sheetData>
    <row r="1" spans="1:11" ht="30.75">
      <c r="A1" s="51" t="s">
        <v>3</v>
      </c>
      <c r="B1" s="52" t="s">
        <v>0</v>
      </c>
      <c r="C1" s="53" t="s">
        <v>1</v>
      </c>
      <c r="D1" s="36" t="s">
        <v>32</v>
      </c>
      <c r="E1" s="36" t="s">
        <v>33</v>
      </c>
      <c r="G1" s="51" t="s">
        <v>3</v>
      </c>
      <c r="H1" s="52" t="s">
        <v>0</v>
      </c>
      <c r="I1" s="53" t="s">
        <v>1</v>
      </c>
      <c r="J1" s="36" t="s">
        <v>32</v>
      </c>
      <c r="K1" s="36" t="s">
        <v>33</v>
      </c>
    </row>
    <row r="2" spans="1:11" ht="15">
      <c r="A2" s="26"/>
      <c r="B2" s="26"/>
      <c r="C2" s="25"/>
      <c r="D2" s="28"/>
      <c r="E2" s="18"/>
      <c r="G2" s="26"/>
      <c r="H2" s="26"/>
      <c r="I2" s="25"/>
      <c r="J2" s="28"/>
      <c r="K2" s="18"/>
    </row>
    <row r="3" spans="1:11" ht="15">
      <c r="A3" s="54" t="s">
        <v>5</v>
      </c>
      <c r="B3" s="20" t="s">
        <v>39</v>
      </c>
      <c r="C3" s="17"/>
      <c r="D3" s="21">
        <v>33</v>
      </c>
      <c r="E3" s="21">
        <f>(1+2+3+4+5+6+7)/7</f>
        <v>4</v>
      </c>
      <c r="G3" s="54" t="s">
        <v>5</v>
      </c>
      <c r="H3" s="20" t="s">
        <v>55</v>
      </c>
      <c r="I3" s="17"/>
      <c r="J3" s="21">
        <v>26.5</v>
      </c>
      <c r="K3" s="21">
        <v>4</v>
      </c>
    </row>
    <row r="4" spans="1:11" ht="15">
      <c r="A4" s="54" t="s">
        <v>6</v>
      </c>
      <c r="B4" s="20" t="s">
        <v>49</v>
      </c>
      <c r="C4" s="17"/>
      <c r="D4" s="21">
        <v>33</v>
      </c>
      <c r="E4" s="21">
        <f aca="true" t="shared" si="0" ref="E4:E9">(1+2+3+4+5+6+7)/7</f>
        <v>4</v>
      </c>
      <c r="G4" s="54" t="s">
        <v>6</v>
      </c>
      <c r="H4" s="20" t="s">
        <v>62</v>
      </c>
      <c r="I4" s="17"/>
      <c r="J4" s="21">
        <v>14.5</v>
      </c>
      <c r="K4" s="21">
        <v>5</v>
      </c>
    </row>
    <row r="5" spans="1:11" ht="15">
      <c r="A5" s="54" t="s">
        <v>7</v>
      </c>
      <c r="B5" s="20" t="s">
        <v>50</v>
      </c>
      <c r="C5" s="17"/>
      <c r="D5" s="21">
        <v>33</v>
      </c>
      <c r="E5" s="21">
        <f t="shared" si="0"/>
        <v>4</v>
      </c>
      <c r="G5" s="54" t="s">
        <v>7</v>
      </c>
      <c r="H5" s="20" t="s">
        <v>61</v>
      </c>
      <c r="I5" s="17"/>
      <c r="J5" s="21">
        <v>33</v>
      </c>
      <c r="K5" s="21">
        <f>(1+2+3)/3</f>
        <v>2</v>
      </c>
    </row>
    <row r="6" spans="1:11" ht="15">
      <c r="A6" s="21" t="s">
        <v>8</v>
      </c>
      <c r="B6" s="20" t="s">
        <v>51</v>
      </c>
      <c r="C6" s="17"/>
      <c r="D6" s="21">
        <v>33</v>
      </c>
      <c r="E6" s="21">
        <f t="shared" si="0"/>
        <v>4</v>
      </c>
      <c r="G6" s="21" t="s">
        <v>8</v>
      </c>
      <c r="H6" s="17" t="s">
        <v>54</v>
      </c>
      <c r="I6" s="25"/>
      <c r="J6" s="21">
        <v>33</v>
      </c>
      <c r="K6" s="21">
        <f>(1+2+3)/3</f>
        <v>2</v>
      </c>
    </row>
    <row r="7" spans="1:11" ht="15">
      <c r="A7" s="21" t="s">
        <v>10</v>
      </c>
      <c r="B7" s="20" t="s">
        <v>43</v>
      </c>
      <c r="C7" s="17"/>
      <c r="D7" s="21">
        <v>33</v>
      </c>
      <c r="E7" s="21">
        <f t="shared" si="0"/>
        <v>4</v>
      </c>
      <c r="G7" s="21" t="s">
        <v>10</v>
      </c>
      <c r="H7" s="20" t="s">
        <v>56</v>
      </c>
      <c r="I7" s="17"/>
      <c r="J7" s="21">
        <v>33</v>
      </c>
      <c r="K7" s="21">
        <f>(1+2+3)/3</f>
        <v>2</v>
      </c>
    </row>
    <row r="8" spans="1:11" ht="15">
      <c r="A8" s="21" t="s">
        <v>11</v>
      </c>
      <c r="B8" s="20" t="s">
        <v>52</v>
      </c>
      <c r="C8" s="17"/>
      <c r="D8" s="21">
        <v>33</v>
      </c>
      <c r="E8" s="21">
        <f t="shared" si="0"/>
        <v>4</v>
      </c>
      <c r="G8" s="21"/>
      <c r="H8" s="20"/>
      <c r="I8" s="17"/>
      <c r="J8" s="21"/>
      <c r="K8" s="21"/>
    </row>
    <row r="9" spans="1:11" ht="15">
      <c r="A9" s="21" t="s">
        <v>12</v>
      </c>
      <c r="B9" s="20" t="s">
        <v>44</v>
      </c>
      <c r="C9" s="17"/>
      <c r="D9" s="21">
        <v>33</v>
      </c>
      <c r="E9" s="21">
        <f t="shared" si="0"/>
        <v>4</v>
      </c>
      <c r="G9" s="21"/>
      <c r="H9" s="20"/>
      <c r="I9" s="17"/>
      <c r="J9" s="21"/>
      <c r="K9" s="21"/>
    </row>
    <row r="10" spans="1:11" ht="15">
      <c r="A10" s="21" t="s">
        <v>13</v>
      </c>
      <c r="B10" s="20" t="s">
        <v>66</v>
      </c>
      <c r="C10" s="17"/>
      <c r="D10" s="21">
        <v>32</v>
      </c>
      <c r="E10" s="21">
        <v>8</v>
      </c>
      <c r="G10" s="21"/>
      <c r="H10" s="20"/>
      <c r="I10" s="17"/>
      <c r="J10" s="21"/>
      <c r="K10" s="21"/>
    </row>
    <row r="11" spans="1:11" ht="15">
      <c r="A11" s="21" t="s">
        <v>14</v>
      </c>
      <c r="B11" s="20" t="s">
        <v>40</v>
      </c>
      <c r="C11" s="17"/>
      <c r="D11" s="21">
        <v>26</v>
      </c>
      <c r="E11" s="21">
        <v>9</v>
      </c>
      <c r="G11" s="21"/>
      <c r="H11" s="20"/>
      <c r="I11" s="17"/>
      <c r="J11" s="21"/>
      <c r="K11" s="21"/>
    </row>
    <row r="12" spans="1:11" ht="15">
      <c r="A12" s="21" t="s">
        <v>15</v>
      </c>
      <c r="B12" s="20" t="s">
        <v>57</v>
      </c>
      <c r="C12" s="17"/>
      <c r="D12" s="21">
        <v>24</v>
      </c>
      <c r="E12" s="21">
        <v>10</v>
      </c>
      <c r="G12" s="21"/>
      <c r="H12" s="20"/>
      <c r="I12" s="17"/>
      <c r="J12" s="21"/>
      <c r="K12" s="21"/>
    </row>
    <row r="13" spans="1:11" ht="15">
      <c r="A13" s="21" t="s">
        <v>16</v>
      </c>
      <c r="B13" s="20"/>
      <c r="C13" s="17"/>
      <c r="D13" s="21"/>
      <c r="E13" s="21"/>
      <c r="G13" s="21"/>
      <c r="H13" s="20"/>
      <c r="I13" s="17"/>
      <c r="J13" s="21"/>
      <c r="K13" s="21"/>
    </row>
    <row r="14" spans="1:11" ht="15">
      <c r="A14" s="21" t="s">
        <v>17</v>
      </c>
      <c r="B14" s="20"/>
      <c r="C14" s="17"/>
      <c r="D14" s="21"/>
      <c r="E14" s="21"/>
      <c r="G14" s="21"/>
      <c r="H14" s="20"/>
      <c r="I14" s="17"/>
      <c r="J14" s="21"/>
      <c r="K14" s="21"/>
    </row>
    <row r="15" spans="1:11" ht="15">
      <c r="A15" s="21" t="s">
        <v>20</v>
      </c>
      <c r="B15" s="20"/>
      <c r="C15" s="17"/>
      <c r="D15" s="21"/>
      <c r="E15" s="21"/>
      <c r="G15" s="21"/>
      <c r="H15" s="20"/>
      <c r="I15" s="17"/>
      <c r="J15" s="21"/>
      <c r="K15" s="21"/>
    </row>
    <row r="16" spans="1:11" ht="15">
      <c r="A16" s="21" t="s">
        <v>21</v>
      </c>
      <c r="B16" s="17"/>
      <c r="C16" s="25"/>
      <c r="D16" s="21"/>
      <c r="E16" s="21"/>
      <c r="G16" s="21"/>
      <c r="H16" s="17"/>
      <c r="I16" s="25"/>
      <c r="J16" s="21"/>
      <c r="K16" s="21"/>
    </row>
    <row r="17" spans="1:11" ht="15">
      <c r="A17" s="21" t="s">
        <v>36</v>
      </c>
      <c r="B17" s="17"/>
      <c r="C17" s="25"/>
      <c r="D17" s="21"/>
      <c r="E17" s="21"/>
      <c r="G17" s="21"/>
      <c r="H17" s="17"/>
      <c r="I17" s="25"/>
      <c r="J17" s="21"/>
      <c r="K17" s="21"/>
    </row>
    <row r="18" spans="1:11" ht="15">
      <c r="A18" s="21" t="s">
        <v>22</v>
      </c>
      <c r="B18" s="20"/>
      <c r="C18" s="17"/>
      <c r="D18" s="21"/>
      <c r="E18" s="21"/>
      <c r="G18" s="21"/>
      <c r="H18" s="20"/>
      <c r="I18" s="17"/>
      <c r="J18" s="21"/>
      <c r="K18" s="21"/>
    </row>
    <row r="19" spans="1:11" ht="15">
      <c r="A19" s="21" t="s">
        <v>23</v>
      </c>
      <c r="B19" s="20"/>
      <c r="C19" s="17"/>
      <c r="D19" s="21"/>
      <c r="E19" s="21"/>
      <c r="G19" s="21"/>
      <c r="H19" s="20"/>
      <c r="I19" s="17"/>
      <c r="J19" s="21"/>
      <c r="K19" s="21"/>
    </row>
    <row r="20" spans="1:11" ht="15">
      <c r="A20" s="21" t="s">
        <v>24</v>
      </c>
      <c r="B20" s="20"/>
      <c r="C20" s="17"/>
      <c r="D20" s="21"/>
      <c r="E20" s="21"/>
      <c r="G20" s="21"/>
      <c r="H20" s="20"/>
      <c r="I20" s="17"/>
      <c r="J20" s="21"/>
      <c r="K20" s="21"/>
    </row>
    <row r="21" spans="1:11" ht="15">
      <c r="A21" s="21" t="s">
        <v>25</v>
      </c>
      <c r="B21" s="20"/>
      <c r="C21" s="17"/>
      <c r="D21" s="21"/>
      <c r="E21" s="21"/>
      <c r="G21" s="21"/>
      <c r="H21" s="20"/>
      <c r="I21" s="17"/>
      <c r="J21" s="21"/>
      <c r="K21" s="21"/>
    </row>
    <row r="22" spans="1:11" ht="15">
      <c r="A22" s="21" t="s">
        <v>26</v>
      </c>
      <c r="B22" s="20"/>
      <c r="C22" s="17"/>
      <c r="D22" s="21"/>
      <c r="E22" s="21"/>
      <c r="G22" s="21"/>
      <c r="H22" s="20"/>
      <c r="I22" s="17"/>
      <c r="J22" s="21"/>
      <c r="K22" s="21"/>
    </row>
    <row r="23" spans="4:11" ht="12.75">
      <c r="D23">
        <f>SUM(D3:D22)</f>
        <v>313</v>
      </c>
      <c r="E23">
        <f>SUM(E3:E22)</f>
        <v>55</v>
      </c>
      <c r="J23">
        <f>SUM(J3:J19)</f>
        <v>140</v>
      </c>
      <c r="K23">
        <f>SUM(K3:K19)</f>
        <v>15</v>
      </c>
    </row>
    <row r="28" ht="12.75">
      <c r="I28" t="s">
        <v>67</v>
      </c>
    </row>
    <row r="29" ht="12.75">
      <c r="I29" t="s">
        <v>65</v>
      </c>
    </row>
    <row r="30" ht="12.75">
      <c r="I30">
        <v>33</v>
      </c>
    </row>
    <row r="31" ht="12.75">
      <c r="I31">
        <v>33</v>
      </c>
    </row>
    <row r="32" ht="12.75">
      <c r="I32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3" sqref="E3"/>
    </sheetView>
  </sheetViews>
  <sheetFormatPr defaultColWidth="9.00390625" defaultRowHeight="12.75"/>
  <cols>
    <col min="2" max="2" width="20.125" style="0" customWidth="1"/>
    <col min="3" max="3" width="0" style="0" hidden="1" customWidth="1"/>
    <col min="8" max="8" width="25.75390625" style="0" customWidth="1"/>
    <col min="9" max="9" width="0" style="0" hidden="1" customWidth="1"/>
    <col min="11" max="11" width="22.00390625" style="0" customWidth="1"/>
  </cols>
  <sheetData>
    <row r="1" spans="1:11" ht="30.75">
      <c r="A1" s="51" t="s">
        <v>3</v>
      </c>
      <c r="B1" s="52" t="s">
        <v>0</v>
      </c>
      <c r="C1" s="53" t="s">
        <v>1</v>
      </c>
      <c r="D1" s="36" t="s">
        <v>32</v>
      </c>
      <c r="E1" s="36" t="s">
        <v>33</v>
      </c>
      <c r="G1" s="51" t="s">
        <v>3</v>
      </c>
      <c r="H1" s="52" t="s">
        <v>0</v>
      </c>
      <c r="I1" s="53" t="s">
        <v>1</v>
      </c>
      <c r="J1" s="36" t="s">
        <v>32</v>
      </c>
      <c r="K1" s="36" t="s">
        <v>33</v>
      </c>
    </row>
    <row r="2" spans="1:11" ht="15">
      <c r="A2" s="21" t="s">
        <v>11</v>
      </c>
      <c r="B2" s="20" t="s">
        <v>49</v>
      </c>
      <c r="C2" s="17"/>
      <c r="D2" s="136">
        <v>39</v>
      </c>
      <c r="E2" s="21">
        <v>2.5</v>
      </c>
      <c r="G2" s="26"/>
      <c r="H2" s="26"/>
      <c r="I2" s="25"/>
      <c r="J2" s="28"/>
      <c r="K2" s="18"/>
    </row>
    <row r="3" spans="1:11" ht="15">
      <c r="A3" s="21" t="s">
        <v>12</v>
      </c>
      <c r="B3" s="20" t="s">
        <v>50</v>
      </c>
      <c r="C3" s="17"/>
      <c r="D3" s="136">
        <v>39</v>
      </c>
      <c r="E3" s="21">
        <v>2.5</v>
      </c>
      <c r="G3" s="54" t="s">
        <v>5</v>
      </c>
      <c r="H3" s="20" t="s">
        <v>61</v>
      </c>
      <c r="I3" s="17"/>
      <c r="J3" s="21">
        <v>39</v>
      </c>
      <c r="K3" s="21">
        <v>1</v>
      </c>
    </row>
    <row r="4" spans="1:11" ht="15">
      <c r="A4" s="21" t="s">
        <v>13</v>
      </c>
      <c r="B4" s="20" t="s">
        <v>43</v>
      </c>
      <c r="C4" s="17"/>
      <c r="D4" s="136">
        <v>39</v>
      </c>
      <c r="E4" s="21">
        <v>2.5</v>
      </c>
      <c r="G4" s="21" t="s">
        <v>8</v>
      </c>
      <c r="H4" s="20" t="s">
        <v>56</v>
      </c>
      <c r="I4" s="17"/>
      <c r="J4" s="21">
        <v>36.5</v>
      </c>
      <c r="K4" s="21">
        <v>2</v>
      </c>
    </row>
    <row r="5" spans="1:11" ht="15">
      <c r="A5" s="21" t="s">
        <v>14</v>
      </c>
      <c r="B5" s="20" t="s">
        <v>52</v>
      </c>
      <c r="C5" s="17"/>
      <c r="D5" s="136">
        <v>39</v>
      </c>
      <c r="E5" s="21">
        <v>2.5</v>
      </c>
      <c r="G5" s="54" t="s">
        <v>6</v>
      </c>
      <c r="H5" s="17" t="s">
        <v>54</v>
      </c>
      <c r="I5" s="25"/>
      <c r="J5" s="21">
        <v>19.5</v>
      </c>
      <c r="K5" s="21">
        <v>3</v>
      </c>
    </row>
    <row r="6" spans="1:11" ht="15">
      <c r="A6" s="54" t="s">
        <v>5</v>
      </c>
      <c r="B6" s="20" t="s">
        <v>39</v>
      </c>
      <c r="C6" s="17"/>
      <c r="D6" s="136">
        <v>22.5</v>
      </c>
      <c r="E6" s="21">
        <v>5</v>
      </c>
      <c r="G6" s="21" t="s">
        <v>10</v>
      </c>
      <c r="H6" s="20" t="s">
        <v>62</v>
      </c>
      <c r="I6" s="17"/>
      <c r="J6" s="21">
        <v>16.5</v>
      </c>
      <c r="K6" s="21">
        <v>4</v>
      </c>
    </row>
    <row r="7" spans="1:11" ht="15">
      <c r="A7" s="54" t="s">
        <v>6</v>
      </c>
      <c r="B7" s="20" t="s">
        <v>44</v>
      </c>
      <c r="C7" s="17"/>
      <c r="D7" s="136">
        <v>19.5</v>
      </c>
      <c r="E7" s="21">
        <f>(6+7)/2</f>
        <v>6.5</v>
      </c>
      <c r="G7" s="54" t="s">
        <v>7</v>
      </c>
      <c r="H7" s="20" t="s">
        <v>55</v>
      </c>
      <c r="I7" s="17"/>
      <c r="J7" s="21">
        <v>11.5</v>
      </c>
      <c r="K7" s="21">
        <v>5</v>
      </c>
    </row>
    <row r="8" spans="1:11" ht="15">
      <c r="A8" s="54" t="s">
        <v>7</v>
      </c>
      <c r="B8" s="20" t="s">
        <v>66</v>
      </c>
      <c r="C8" s="17"/>
      <c r="D8" s="136">
        <v>19.5</v>
      </c>
      <c r="E8" s="21">
        <f>(6+7)/2</f>
        <v>6.5</v>
      </c>
      <c r="G8" s="21" t="s">
        <v>11</v>
      </c>
      <c r="H8" s="20"/>
      <c r="I8" s="17"/>
      <c r="J8" s="21"/>
      <c r="K8" s="21"/>
    </row>
    <row r="9" spans="1:11" ht="15">
      <c r="A9" s="21" t="s">
        <v>15</v>
      </c>
      <c r="B9" s="20" t="s">
        <v>57</v>
      </c>
      <c r="C9" s="17"/>
      <c r="D9" s="136">
        <v>16</v>
      </c>
      <c r="E9" s="21">
        <v>8</v>
      </c>
      <c r="G9" s="21" t="s">
        <v>12</v>
      </c>
      <c r="H9" s="20"/>
      <c r="I9" s="17"/>
      <c r="J9" s="21"/>
      <c r="K9" s="21"/>
    </row>
    <row r="10" spans="1:11" ht="15">
      <c r="A10" s="21" t="s">
        <v>8</v>
      </c>
      <c r="B10" s="20" t="s">
        <v>40</v>
      </c>
      <c r="C10" s="17"/>
      <c r="D10" s="136">
        <v>14.5</v>
      </c>
      <c r="E10" s="21">
        <f>(9+10)/2</f>
        <v>9.5</v>
      </c>
      <c r="G10" s="21" t="s">
        <v>13</v>
      </c>
      <c r="H10" s="20"/>
      <c r="I10" s="17"/>
      <c r="J10" s="21"/>
      <c r="K10" s="21"/>
    </row>
    <row r="11" spans="1:11" ht="15">
      <c r="A11" s="21" t="s">
        <v>10</v>
      </c>
      <c r="B11" s="20" t="s">
        <v>51</v>
      </c>
      <c r="C11" s="17"/>
      <c r="D11" s="136">
        <v>14.5</v>
      </c>
      <c r="E11" s="21">
        <f>(9+10)/2</f>
        <v>9.5</v>
      </c>
      <c r="G11" s="21" t="s">
        <v>14</v>
      </c>
      <c r="H11" s="20"/>
      <c r="I11" s="17"/>
      <c r="J11" s="21"/>
      <c r="K11" s="21"/>
    </row>
    <row r="12" spans="1:11" ht="15">
      <c r="A12" s="26"/>
      <c r="B12" s="26"/>
      <c r="C12" s="25"/>
      <c r="D12" s="28"/>
      <c r="E12" s="18"/>
      <c r="G12" s="21" t="s">
        <v>15</v>
      </c>
      <c r="H12" s="20"/>
      <c r="I12" s="17"/>
      <c r="J12" s="21"/>
      <c r="K12" s="21"/>
    </row>
    <row r="13" spans="1:11" ht="15">
      <c r="A13" s="21" t="s">
        <v>16</v>
      </c>
      <c r="B13" s="20"/>
      <c r="C13" s="17"/>
      <c r="D13" s="21"/>
      <c r="E13" s="21"/>
      <c r="G13" s="21" t="s">
        <v>16</v>
      </c>
      <c r="H13" s="20"/>
      <c r="I13" s="17"/>
      <c r="J13" s="21"/>
      <c r="K13" s="21"/>
    </row>
    <row r="14" spans="1:11" ht="15">
      <c r="A14" s="21" t="s">
        <v>17</v>
      </c>
      <c r="B14" s="20"/>
      <c r="C14" s="17"/>
      <c r="D14" s="21"/>
      <c r="E14" s="21"/>
      <c r="G14" s="21" t="s">
        <v>17</v>
      </c>
      <c r="H14" s="20"/>
      <c r="I14" s="17"/>
      <c r="J14" s="21"/>
      <c r="K14" s="21"/>
    </row>
    <row r="15" spans="1:11" ht="15">
      <c r="A15" s="21" t="s">
        <v>20</v>
      </c>
      <c r="B15" s="20"/>
      <c r="C15" s="17"/>
      <c r="D15" s="21"/>
      <c r="E15" s="21"/>
      <c r="G15" s="21" t="s">
        <v>20</v>
      </c>
      <c r="H15" s="20"/>
      <c r="I15" s="17"/>
      <c r="J15" s="21"/>
      <c r="K15" s="21"/>
    </row>
    <row r="16" spans="1:11" ht="15">
      <c r="A16" s="21" t="s">
        <v>21</v>
      </c>
      <c r="B16" s="17"/>
      <c r="C16" s="25"/>
      <c r="D16" s="21"/>
      <c r="E16" s="21"/>
      <c r="G16" s="21" t="s">
        <v>21</v>
      </c>
      <c r="H16" s="17"/>
      <c r="I16" s="25"/>
      <c r="J16" s="21"/>
      <c r="K16" s="21"/>
    </row>
    <row r="17" spans="1:11" ht="15">
      <c r="A17" s="21" t="s">
        <v>36</v>
      </c>
      <c r="B17" s="17"/>
      <c r="C17" s="25"/>
      <c r="D17" s="21"/>
      <c r="E17" s="21"/>
      <c r="G17" s="21" t="s">
        <v>36</v>
      </c>
      <c r="H17" s="17"/>
      <c r="I17" s="25"/>
      <c r="J17" s="21"/>
      <c r="K17" s="21"/>
    </row>
    <row r="18" spans="1:11" ht="15">
      <c r="A18" s="21" t="s">
        <v>22</v>
      </c>
      <c r="B18" s="20"/>
      <c r="C18" s="17"/>
      <c r="D18" s="21"/>
      <c r="E18" s="21"/>
      <c r="G18" s="21" t="s">
        <v>22</v>
      </c>
      <c r="H18" s="20"/>
      <c r="I18" s="17"/>
      <c r="J18" s="21"/>
      <c r="K18" s="21"/>
    </row>
    <row r="19" spans="1:11" ht="15">
      <c r="A19" s="21" t="s">
        <v>23</v>
      </c>
      <c r="B19" s="20"/>
      <c r="C19" s="17"/>
      <c r="D19" s="21"/>
      <c r="E19" s="21"/>
      <c r="G19" s="21" t="s">
        <v>23</v>
      </c>
      <c r="H19" s="20"/>
      <c r="I19" s="17"/>
      <c r="J19" s="21"/>
      <c r="K19" s="21"/>
    </row>
    <row r="20" spans="1:11" ht="15">
      <c r="A20" s="21" t="s">
        <v>24</v>
      </c>
      <c r="B20" s="20"/>
      <c r="C20" s="17"/>
      <c r="D20" s="21"/>
      <c r="E20" s="21"/>
      <c r="G20" s="21" t="s">
        <v>24</v>
      </c>
      <c r="H20" s="20"/>
      <c r="I20" s="17"/>
      <c r="J20" s="21"/>
      <c r="K20" s="21"/>
    </row>
    <row r="21" spans="1:11" ht="15">
      <c r="A21" s="21" t="s">
        <v>25</v>
      </c>
      <c r="B21" s="20"/>
      <c r="C21" s="17"/>
      <c r="D21" s="21"/>
      <c r="E21" s="21"/>
      <c r="G21" s="21" t="s">
        <v>25</v>
      </c>
      <c r="H21" s="20"/>
      <c r="I21" s="17"/>
      <c r="J21" s="21"/>
      <c r="K21" s="21"/>
    </row>
    <row r="22" spans="1:11" ht="15">
      <c r="A22" s="21" t="s">
        <v>26</v>
      </c>
      <c r="B22" s="20"/>
      <c r="C22" s="17"/>
      <c r="D22" s="21"/>
      <c r="E22" s="21"/>
      <c r="G22" s="21" t="s">
        <v>26</v>
      </c>
      <c r="H22" s="20"/>
      <c r="I22" s="17"/>
      <c r="J22" s="21"/>
      <c r="K22" s="21"/>
    </row>
    <row r="23" spans="4:11" ht="12.75">
      <c r="D23" s="137">
        <f>SUM(D2:D22)</f>
        <v>262.5</v>
      </c>
      <c r="E23">
        <f>SUM(E2:E22)</f>
        <v>55</v>
      </c>
      <c r="J23">
        <f>SUM(J3:J22)</f>
        <v>123</v>
      </c>
      <c r="K23">
        <f>SUM(K3:K22)</f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10" sqref="E10"/>
    </sheetView>
  </sheetViews>
  <sheetFormatPr defaultColWidth="9.00390625" defaultRowHeight="12.75"/>
  <cols>
    <col min="2" max="2" width="19.50390625" style="0" customWidth="1"/>
    <col min="3" max="3" width="10.75390625" style="0" hidden="1" customWidth="1"/>
    <col min="6" max="6" width="8.875" style="75" customWidth="1"/>
    <col min="8" max="8" width="24.625" style="0" customWidth="1"/>
    <col min="9" max="9" width="0" style="0" hidden="1" customWidth="1"/>
    <col min="11" max="11" width="22.00390625" style="0" customWidth="1"/>
  </cols>
  <sheetData>
    <row r="1" spans="1:11" ht="30.75">
      <c r="A1" s="51" t="s">
        <v>3</v>
      </c>
      <c r="B1" s="52" t="s">
        <v>0</v>
      </c>
      <c r="C1" s="53" t="s">
        <v>1</v>
      </c>
      <c r="D1" s="36" t="s">
        <v>32</v>
      </c>
      <c r="E1" s="36" t="s">
        <v>33</v>
      </c>
      <c r="F1"/>
      <c r="G1" s="51" t="s">
        <v>3</v>
      </c>
      <c r="H1" s="52" t="s">
        <v>0</v>
      </c>
      <c r="I1" s="53" t="s">
        <v>1</v>
      </c>
      <c r="J1" s="36" t="s">
        <v>32</v>
      </c>
      <c r="K1" s="36" t="s">
        <v>33</v>
      </c>
    </row>
    <row r="2" spans="1:11" ht="15">
      <c r="A2" s="26"/>
      <c r="B2" s="26"/>
      <c r="C2" s="25"/>
      <c r="D2" s="28"/>
      <c r="E2" s="18"/>
      <c r="F2"/>
      <c r="G2" s="26"/>
      <c r="H2" s="26"/>
      <c r="I2" s="25"/>
      <c r="J2" s="28"/>
      <c r="K2" s="18"/>
    </row>
    <row r="3" spans="1:11" ht="15">
      <c r="A3" s="21" t="s">
        <v>10</v>
      </c>
      <c r="B3" s="20" t="s">
        <v>51</v>
      </c>
      <c r="C3" s="17"/>
      <c r="D3" s="21">
        <v>29.5</v>
      </c>
      <c r="E3" s="21">
        <v>7</v>
      </c>
      <c r="F3"/>
      <c r="G3" s="54" t="s">
        <v>5</v>
      </c>
      <c r="H3" s="20" t="s">
        <v>61</v>
      </c>
      <c r="I3" s="17"/>
      <c r="J3" s="21">
        <v>37</v>
      </c>
      <c r="K3" s="21">
        <f>(1+2)/2</f>
        <v>1.5</v>
      </c>
    </row>
    <row r="4" spans="1:11" ht="15">
      <c r="A4" s="54" t="s">
        <v>5</v>
      </c>
      <c r="B4" s="20" t="s">
        <v>39</v>
      </c>
      <c r="C4" s="17"/>
      <c r="D4" s="21">
        <v>37</v>
      </c>
      <c r="E4" s="21">
        <f>(1+2+3+4+5)/5</f>
        <v>3</v>
      </c>
      <c r="F4"/>
      <c r="G4" s="54" t="s">
        <v>6</v>
      </c>
      <c r="H4" s="17" t="s">
        <v>54</v>
      </c>
      <c r="I4" s="25"/>
      <c r="J4" s="21">
        <v>22.5</v>
      </c>
      <c r="K4" s="21">
        <v>3</v>
      </c>
    </row>
    <row r="5" spans="1:11" ht="15">
      <c r="A5" s="54" t="s">
        <v>6</v>
      </c>
      <c r="B5" s="20" t="s">
        <v>40</v>
      </c>
      <c r="C5" s="17"/>
      <c r="D5" s="21">
        <v>37</v>
      </c>
      <c r="E5" s="21">
        <f>(1+2+3+4+5)/5</f>
        <v>3</v>
      </c>
      <c r="F5"/>
      <c r="G5" s="54" t="s">
        <v>7</v>
      </c>
      <c r="H5" s="20" t="s">
        <v>55</v>
      </c>
      <c r="I5" s="17"/>
      <c r="J5" s="21">
        <v>9.5</v>
      </c>
      <c r="K5" s="21">
        <v>5</v>
      </c>
    </row>
    <row r="6" spans="1:11" ht="15">
      <c r="A6" s="54" t="s">
        <v>7</v>
      </c>
      <c r="B6" s="20" t="s">
        <v>49</v>
      </c>
      <c r="C6" s="17"/>
      <c r="D6" s="21">
        <v>37</v>
      </c>
      <c r="E6" s="21">
        <f>(1+2+3+4+5)/5</f>
        <v>3</v>
      </c>
      <c r="F6"/>
      <c r="G6" s="21" t="s">
        <v>8</v>
      </c>
      <c r="H6" s="20" t="s">
        <v>56</v>
      </c>
      <c r="I6" s="17"/>
      <c r="J6" s="21">
        <v>37</v>
      </c>
      <c r="K6" s="21">
        <f>(1+2)/2</f>
        <v>1.5</v>
      </c>
    </row>
    <row r="7" spans="1:11" ht="15">
      <c r="A7" s="21" t="s">
        <v>11</v>
      </c>
      <c r="B7" s="20" t="s">
        <v>43</v>
      </c>
      <c r="C7" s="17"/>
      <c r="D7" s="21">
        <v>37</v>
      </c>
      <c r="E7" s="21">
        <f>(1+2+3+4+5)/5</f>
        <v>3</v>
      </c>
      <c r="F7"/>
      <c r="G7" s="21" t="s">
        <v>10</v>
      </c>
      <c r="H7" s="20" t="s">
        <v>62</v>
      </c>
      <c r="I7" s="17"/>
      <c r="J7" s="21">
        <v>12.5</v>
      </c>
      <c r="K7" s="21">
        <v>4</v>
      </c>
    </row>
    <row r="8" spans="1:11" ht="15">
      <c r="A8" s="21" t="s">
        <v>12</v>
      </c>
      <c r="B8" s="20" t="s">
        <v>52</v>
      </c>
      <c r="C8" s="17"/>
      <c r="D8" s="21">
        <v>37</v>
      </c>
      <c r="E8" s="21">
        <f>(1+2+3+4+5)/5</f>
        <v>3</v>
      </c>
      <c r="F8"/>
      <c r="G8" s="21" t="s">
        <v>11</v>
      </c>
      <c r="H8" s="20"/>
      <c r="I8" s="17"/>
      <c r="J8" s="21"/>
      <c r="K8" s="21"/>
    </row>
    <row r="9" spans="1:11" ht="15">
      <c r="A9" s="21" t="s">
        <v>8</v>
      </c>
      <c r="B9" s="20" t="s">
        <v>50</v>
      </c>
      <c r="C9" s="17"/>
      <c r="D9" s="21">
        <v>35</v>
      </c>
      <c r="E9" s="21">
        <v>6</v>
      </c>
      <c r="F9"/>
      <c r="G9" s="21" t="s">
        <v>12</v>
      </c>
      <c r="H9" s="20"/>
      <c r="I9" s="17"/>
      <c r="J9" s="21"/>
      <c r="K9" s="21"/>
    </row>
    <row r="10" spans="1:11" ht="15">
      <c r="A10" s="21" t="s">
        <v>13</v>
      </c>
      <c r="B10" s="20" t="s">
        <v>57</v>
      </c>
      <c r="C10" s="17"/>
      <c r="D10" s="21">
        <v>22</v>
      </c>
      <c r="E10" s="21">
        <f>(8+9+10)/3</f>
        <v>9</v>
      </c>
      <c r="F10"/>
      <c r="G10" s="21" t="s">
        <v>13</v>
      </c>
      <c r="H10" s="20"/>
      <c r="I10" s="17"/>
      <c r="J10" s="21"/>
      <c r="K10" s="21"/>
    </row>
    <row r="11" spans="1:11" ht="15">
      <c r="A11" s="21" t="s">
        <v>14</v>
      </c>
      <c r="B11" s="20" t="s">
        <v>44</v>
      </c>
      <c r="C11" s="17"/>
      <c r="D11" s="21">
        <v>22</v>
      </c>
      <c r="E11" s="21">
        <f>(8+9+10)/3</f>
        <v>9</v>
      </c>
      <c r="F11"/>
      <c r="G11" s="21" t="s">
        <v>14</v>
      </c>
      <c r="H11" s="20"/>
      <c r="I11" s="17"/>
      <c r="J11" s="21"/>
      <c r="K11" s="21"/>
    </row>
    <row r="12" spans="1:11" ht="15">
      <c r="A12" s="21" t="s">
        <v>15</v>
      </c>
      <c r="B12" s="20" t="s">
        <v>66</v>
      </c>
      <c r="C12" s="17"/>
      <c r="D12" s="21">
        <v>22</v>
      </c>
      <c r="E12" s="21">
        <f>(8+9+10)/3</f>
        <v>9</v>
      </c>
      <c r="F12"/>
      <c r="G12" s="21" t="s">
        <v>15</v>
      </c>
      <c r="H12" s="20"/>
      <c r="I12" s="17"/>
      <c r="J12" s="21"/>
      <c r="K12" s="21"/>
    </row>
    <row r="13" spans="1:11" ht="15">
      <c r="A13" s="21" t="s">
        <v>16</v>
      </c>
      <c r="B13" s="20"/>
      <c r="C13" s="17"/>
      <c r="D13" s="21"/>
      <c r="E13" s="21"/>
      <c r="F13"/>
      <c r="G13" s="21" t="s">
        <v>16</v>
      </c>
      <c r="H13" s="20"/>
      <c r="I13" s="17"/>
      <c r="J13" s="21"/>
      <c r="K13" s="21"/>
    </row>
    <row r="14" spans="1:11" ht="15">
      <c r="A14" s="21" t="s">
        <v>17</v>
      </c>
      <c r="B14" s="20"/>
      <c r="C14" s="17"/>
      <c r="D14" s="21"/>
      <c r="E14" s="21"/>
      <c r="F14"/>
      <c r="G14" s="21" t="s">
        <v>17</v>
      </c>
      <c r="H14" s="20"/>
      <c r="I14" s="17"/>
      <c r="J14" s="21"/>
      <c r="K14" s="21"/>
    </row>
    <row r="15" spans="1:11" ht="15">
      <c r="A15" s="21" t="s">
        <v>20</v>
      </c>
      <c r="B15" s="20"/>
      <c r="C15" s="17"/>
      <c r="D15" s="21"/>
      <c r="E15" s="21"/>
      <c r="F15"/>
      <c r="G15" s="21" t="s">
        <v>20</v>
      </c>
      <c r="H15" s="20"/>
      <c r="I15" s="17"/>
      <c r="J15" s="21"/>
      <c r="K15" s="21"/>
    </row>
    <row r="16" spans="1:11" ht="15">
      <c r="A16" s="21" t="s">
        <v>21</v>
      </c>
      <c r="B16" s="17"/>
      <c r="C16" s="25"/>
      <c r="D16" s="21"/>
      <c r="E16" s="21"/>
      <c r="F16"/>
      <c r="G16" s="21" t="s">
        <v>21</v>
      </c>
      <c r="H16" s="17"/>
      <c r="I16" s="25"/>
      <c r="J16" s="21"/>
      <c r="K16" s="21"/>
    </row>
    <row r="17" spans="1:11" ht="15">
      <c r="A17" s="21" t="s">
        <v>36</v>
      </c>
      <c r="B17" s="17"/>
      <c r="C17" s="25"/>
      <c r="D17" s="21"/>
      <c r="E17" s="21"/>
      <c r="F17"/>
      <c r="G17" s="21" t="s">
        <v>36</v>
      </c>
      <c r="H17" s="17"/>
      <c r="I17" s="25"/>
      <c r="J17" s="21"/>
      <c r="K17" s="21"/>
    </row>
    <row r="18" spans="1:11" ht="15">
      <c r="A18" s="21" t="s">
        <v>22</v>
      </c>
      <c r="B18" s="20"/>
      <c r="C18" s="17"/>
      <c r="D18" s="21"/>
      <c r="E18" s="21"/>
      <c r="F18"/>
      <c r="G18" s="21" t="s">
        <v>22</v>
      </c>
      <c r="H18" s="20"/>
      <c r="I18" s="17"/>
      <c r="J18" s="21"/>
      <c r="K18" s="21"/>
    </row>
    <row r="19" spans="1:11" ht="15">
      <c r="A19" s="21" t="s">
        <v>23</v>
      </c>
      <c r="B19" s="20"/>
      <c r="C19" s="17"/>
      <c r="D19" s="21"/>
      <c r="E19" s="21"/>
      <c r="F19"/>
      <c r="G19" s="21" t="s">
        <v>23</v>
      </c>
      <c r="H19" s="20"/>
      <c r="I19" s="17"/>
      <c r="J19" s="21"/>
      <c r="K19" s="21"/>
    </row>
    <row r="20" spans="1:11" ht="15">
      <c r="A20" s="21" t="s">
        <v>24</v>
      </c>
      <c r="B20" s="20"/>
      <c r="C20" s="17"/>
      <c r="D20" s="21"/>
      <c r="E20" s="21"/>
      <c r="F20"/>
      <c r="G20" s="21" t="s">
        <v>24</v>
      </c>
      <c r="H20" s="20"/>
      <c r="I20" s="17"/>
      <c r="J20" s="21"/>
      <c r="K20" s="21"/>
    </row>
    <row r="21" spans="1:11" ht="15">
      <c r="A21" s="21" t="s">
        <v>25</v>
      </c>
      <c r="B21" s="20"/>
      <c r="C21" s="17"/>
      <c r="D21" s="21"/>
      <c r="E21" s="21"/>
      <c r="F21"/>
      <c r="G21" s="21" t="s">
        <v>25</v>
      </c>
      <c r="H21" s="20"/>
      <c r="I21" s="17"/>
      <c r="J21" s="21"/>
      <c r="K21" s="21"/>
    </row>
    <row r="22" spans="1:11" ht="15">
      <c r="A22" s="21" t="s">
        <v>26</v>
      </c>
      <c r="B22" s="20"/>
      <c r="C22" s="17"/>
      <c r="D22" s="21"/>
      <c r="E22" s="21"/>
      <c r="F22"/>
      <c r="G22" s="21" t="s">
        <v>26</v>
      </c>
      <c r="H22" s="20"/>
      <c r="I22" s="17"/>
      <c r="J22" s="21"/>
      <c r="K22" s="21"/>
    </row>
    <row r="23" spans="4:11" ht="12.75">
      <c r="D23">
        <f>SUM(D3:D12)</f>
        <v>315.5</v>
      </c>
      <c r="E23">
        <f>SUM(E3:E12)</f>
        <v>55</v>
      </c>
      <c r="F23"/>
      <c r="J23">
        <f>SUM(J3:J19)</f>
        <v>118.5</v>
      </c>
      <c r="K23">
        <f>SUM(K3:K19)</f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D3" sqref="D3:D11"/>
    </sheetView>
  </sheetViews>
  <sheetFormatPr defaultColWidth="9.00390625" defaultRowHeight="12.75"/>
  <cols>
    <col min="2" max="2" width="19.625" style="0" customWidth="1"/>
    <col min="3" max="3" width="0" style="0" hidden="1" customWidth="1"/>
    <col min="8" max="8" width="21.875" style="0" customWidth="1"/>
    <col min="9" max="9" width="0" style="0" hidden="1" customWidth="1"/>
    <col min="11" max="11" width="22.00390625" style="0" customWidth="1"/>
  </cols>
  <sheetData>
    <row r="1" spans="1:11" ht="30.75">
      <c r="A1" s="51" t="s">
        <v>3</v>
      </c>
      <c r="B1" s="52" t="s">
        <v>0</v>
      </c>
      <c r="C1" s="53" t="s">
        <v>1</v>
      </c>
      <c r="D1" s="36" t="s">
        <v>32</v>
      </c>
      <c r="E1" s="36" t="s">
        <v>33</v>
      </c>
      <c r="G1" s="51" t="s">
        <v>3</v>
      </c>
      <c r="H1" s="52" t="s">
        <v>0</v>
      </c>
      <c r="I1" s="53" t="s">
        <v>1</v>
      </c>
      <c r="J1" s="36" t="s">
        <v>32</v>
      </c>
      <c r="K1" s="36" t="s">
        <v>33</v>
      </c>
    </row>
    <row r="2" spans="1:11" ht="15">
      <c r="A2" s="26"/>
      <c r="B2" s="26"/>
      <c r="C2" s="25"/>
      <c r="D2" s="28"/>
      <c r="E2" s="18"/>
      <c r="G2" s="26"/>
      <c r="H2" s="26"/>
      <c r="I2" s="25"/>
      <c r="J2" s="28"/>
      <c r="K2" s="18"/>
    </row>
    <row r="3" spans="1:11" ht="15">
      <c r="A3" s="54" t="s">
        <v>5</v>
      </c>
      <c r="B3" s="20" t="s">
        <v>39</v>
      </c>
      <c r="C3" s="17"/>
      <c r="D3" s="21">
        <v>38</v>
      </c>
      <c r="E3" s="21">
        <v>3</v>
      </c>
      <c r="G3" s="54" t="s">
        <v>5</v>
      </c>
      <c r="H3" s="20" t="s">
        <v>61</v>
      </c>
      <c r="I3" s="17"/>
      <c r="J3" s="21">
        <v>38</v>
      </c>
      <c r="K3" s="21">
        <f>3/2</f>
        <v>1.5</v>
      </c>
    </row>
    <row r="4" spans="1:11" ht="15">
      <c r="A4" s="54" t="s">
        <v>6</v>
      </c>
      <c r="B4" s="20" t="s">
        <v>40</v>
      </c>
      <c r="C4" s="17"/>
      <c r="D4" s="21">
        <v>16</v>
      </c>
      <c r="E4" s="21">
        <v>8</v>
      </c>
      <c r="G4" s="54" t="s">
        <v>6</v>
      </c>
      <c r="H4" s="17" t="s">
        <v>54</v>
      </c>
      <c r="I4" s="25"/>
      <c r="J4" s="21">
        <v>18.5</v>
      </c>
      <c r="K4" s="21">
        <v>3</v>
      </c>
    </row>
    <row r="5" spans="1:11" ht="15">
      <c r="A5" s="54" t="s">
        <v>7</v>
      </c>
      <c r="B5" s="20" t="s">
        <v>49</v>
      </c>
      <c r="C5" s="17"/>
      <c r="D5" s="21">
        <v>38</v>
      </c>
      <c r="E5" s="21">
        <v>3</v>
      </c>
      <c r="G5" s="54" t="s">
        <v>7</v>
      </c>
      <c r="H5" s="20" t="s">
        <v>55</v>
      </c>
      <c r="I5" s="17"/>
      <c r="J5" s="21">
        <v>15</v>
      </c>
      <c r="K5" s="21">
        <v>4</v>
      </c>
    </row>
    <row r="6" spans="1:11" ht="15">
      <c r="A6" s="21" t="s">
        <v>8</v>
      </c>
      <c r="B6" s="20" t="s">
        <v>50</v>
      </c>
      <c r="C6" s="17"/>
      <c r="D6" s="21">
        <v>38</v>
      </c>
      <c r="E6" s="21">
        <v>3</v>
      </c>
      <c r="G6" s="21" t="s">
        <v>8</v>
      </c>
      <c r="H6" s="20" t="s">
        <v>56</v>
      </c>
      <c r="I6" s="17"/>
      <c r="J6" s="21">
        <v>38</v>
      </c>
      <c r="K6" s="21">
        <f>3/2</f>
        <v>1.5</v>
      </c>
    </row>
    <row r="7" spans="1:11" ht="15">
      <c r="A7" s="21" t="s">
        <v>10</v>
      </c>
      <c r="B7" s="20" t="s">
        <v>51</v>
      </c>
      <c r="C7" s="17"/>
      <c r="D7" s="21">
        <v>29</v>
      </c>
      <c r="E7" s="21">
        <v>6</v>
      </c>
      <c r="G7" s="21" t="s">
        <v>10</v>
      </c>
      <c r="H7" s="20" t="s">
        <v>62</v>
      </c>
      <c r="I7" s="17"/>
      <c r="J7" s="21">
        <v>14.5</v>
      </c>
      <c r="K7" s="21">
        <v>5</v>
      </c>
    </row>
    <row r="8" spans="1:11" ht="15">
      <c r="A8" s="21" t="s">
        <v>11</v>
      </c>
      <c r="B8" s="20" t="s">
        <v>43</v>
      </c>
      <c r="C8" s="17"/>
      <c r="D8" s="21">
        <v>38</v>
      </c>
      <c r="E8" s="21">
        <v>3</v>
      </c>
      <c r="G8" s="21" t="s">
        <v>11</v>
      </c>
      <c r="H8" s="20"/>
      <c r="I8" s="17"/>
      <c r="J8" s="21"/>
      <c r="K8" s="21"/>
    </row>
    <row r="9" spans="1:11" ht="15">
      <c r="A9" s="21" t="s">
        <v>12</v>
      </c>
      <c r="B9" s="20" t="s">
        <v>52</v>
      </c>
      <c r="C9" s="17"/>
      <c r="D9" s="21">
        <v>38</v>
      </c>
      <c r="E9" s="21">
        <v>3</v>
      </c>
      <c r="G9" s="21" t="s">
        <v>12</v>
      </c>
      <c r="H9" s="20"/>
      <c r="I9" s="17"/>
      <c r="J9" s="21"/>
      <c r="K9" s="21"/>
    </row>
    <row r="10" spans="1:11" ht="15">
      <c r="A10" s="21" t="s">
        <v>13</v>
      </c>
      <c r="B10" s="20" t="s">
        <v>57</v>
      </c>
      <c r="C10" s="17"/>
      <c r="D10" s="21">
        <v>14</v>
      </c>
      <c r="E10" s="21">
        <v>10</v>
      </c>
      <c r="G10" s="21" t="s">
        <v>13</v>
      </c>
      <c r="H10" s="20"/>
      <c r="I10" s="17"/>
      <c r="J10" s="21"/>
      <c r="K10" s="21"/>
    </row>
    <row r="11" spans="1:11" ht="15">
      <c r="A11" s="21" t="s">
        <v>14</v>
      </c>
      <c r="B11" s="20" t="s">
        <v>44</v>
      </c>
      <c r="C11" s="17"/>
      <c r="D11" s="21">
        <v>15.5</v>
      </c>
      <c r="E11" s="21">
        <v>9</v>
      </c>
      <c r="G11" s="21" t="s">
        <v>14</v>
      </c>
      <c r="H11" s="20"/>
      <c r="I11" s="17"/>
      <c r="J11" s="21"/>
      <c r="K11" s="21"/>
    </row>
    <row r="12" spans="1:11" ht="15">
      <c r="A12" s="21" t="s">
        <v>15</v>
      </c>
      <c r="B12" s="20" t="s">
        <v>66</v>
      </c>
      <c r="C12" s="17"/>
      <c r="D12" s="21">
        <v>16.5</v>
      </c>
      <c r="E12" s="21">
        <v>7</v>
      </c>
      <c r="G12" s="21" t="s">
        <v>15</v>
      </c>
      <c r="H12" s="20"/>
      <c r="I12" s="17"/>
      <c r="J12" s="21"/>
      <c r="K12" s="21"/>
    </row>
    <row r="13" spans="1:11" ht="15">
      <c r="A13" s="21" t="s">
        <v>16</v>
      </c>
      <c r="B13" s="20"/>
      <c r="C13" s="17"/>
      <c r="D13" s="21"/>
      <c r="E13" s="21"/>
      <c r="G13" s="21" t="s">
        <v>16</v>
      </c>
      <c r="H13" s="20"/>
      <c r="I13" s="17"/>
      <c r="J13" s="21"/>
      <c r="K13" s="21"/>
    </row>
    <row r="14" spans="1:11" ht="15">
      <c r="A14" s="21" t="s">
        <v>17</v>
      </c>
      <c r="B14" s="20"/>
      <c r="C14" s="17"/>
      <c r="D14" s="21"/>
      <c r="E14" s="21"/>
      <c r="G14" s="21" t="s">
        <v>17</v>
      </c>
      <c r="H14" s="20"/>
      <c r="I14" s="17"/>
      <c r="J14" s="21"/>
      <c r="K14" s="21"/>
    </row>
    <row r="15" spans="1:11" ht="15">
      <c r="A15" s="21" t="s">
        <v>20</v>
      </c>
      <c r="B15" s="20"/>
      <c r="C15" s="17"/>
      <c r="D15" s="21"/>
      <c r="E15" s="21"/>
      <c r="G15" s="21" t="s">
        <v>20</v>
      </c>
      <c r="H15" s="20"/>
      <c r="I15" s="17"/>
      <c r="J15" s="21"/>
      <c r="K15" s="21"/>
    </row>
    <row r="16" spans="1:11" ht="15">
      <c r="A16" s="21" t="s">
        <v>21</v>
      </c>
      <c r="B16" s="17"/>
      <c r="C16" s="25"/>
      <c r="D16" s="21"/>
      <c r="E16" s="21"/>
      <c r="G16" s="21" t="s">
        <v>21</v>
      </c>
      <c r="H16" s="17"/>
      <c r="I16" s="25"/>
      <c r="J16" s="21"/>
      <c r="K16" s="21"/>
    </row>
    <row r="17" spans="1:11" ht="15">
      <c r="A17" s="21" t="s">
        <v>36</v>
      </c>
      <c r="B17" s="17"/>
      <c r="C17" s="25"/>
      <c r="D17" s="21"/>
      <c r="E17" s="21"/>
      <c r="G17" s="21" t="s">
        <v>36</v>
      </c>
      <c r="H17" s="17"/>
      <c r="I17" s="25"/>
      <c r="J17" s="21"/>
      <c r="K17" s="21"/>
    </row>
    <row r="18" spans="1:11" ht="15">
      <c r="A18" s="21" t="s">
        <v>22</v>
      </c>
      <c r="B18" s="20"/>
      <c r="C18" s="17"/>
      <c r="D18" s="21"/>
      <c r="E18" s="21"/>
      <c r="G18" s="21" t="s">
        <v>22</v>
      </c>
      <c r="H18" s="20"/>
      <c r="I18" s="17"/>
      <c r="J18" s="21"/>
      <c r="K18" s="21"/>
    </row>
    <row r="19" spans="1:11" ht="15">
      <c r="A19" s="21" t="s">
        <v>23</v>
      </c>
      <c r="B19" s="20"/>
      <c r="C19" s="17"/>
      <c r="D19" s="21"/>
      <c r="E19" s="21"/>
      <c r="G19" s="21" t="s">
        <v>23</v>
      </c>
      <c r="H19" s="20"/>
      <c r="I19" s="17"/>
      <c r="J19" s="21"/>
      <c r="K19" s="21"/>
    </row>
    <row r="20" spans="1:11" ht="15">
      <c r="A20" s="21" t="s">
        <v>24</v>
      </c>
      <c r="B20" s="20"/>
      <c r="C20" s="17"/>
      <c r="D20" s="21"/>
      <c r="E20" s="21"/>
      <c r="G20" s="21" t="s">
        <v>24</v>
      </c>
      <c r="H20" s="20"/>
      <c r="I20" s="17"/>
      <c r="J20" s="21"/>
      <c r="K20" s="21"/>
    </row>
    <row r="21" spans="1:11" ht="15">
      <c r="A21" s="21" t="s">
        <v>25</v>
      </c>
      <c r="B21" s="20"/>
      <c r="C21" s="17"/>
      <c r="D21" s="21"/>
      <c r="E21" s="21"/>
      <c r="G21" s="21" t="s">
        <v>25</v>
      </c>
      <c r="H21" s="20"/>
      <c r="I21" s="17"/>
      <c r="J21" s="21"/>
      <c r="K21" s="21"/>
    </row>
    <row r="22" spans="1:11" ht="15">
      <c r="A22" s="21" t="s">
        <v>26</v>
      </c>
      <c r="B22" s="20"/>
      <c r="C22" s="17"/>
      <c r="D22" s="21"/>
      <c r="E22" s="21"/>
      <c r="G22" s="21" t="s">
        <v>26</v>
      </c>
      <c r="H22" s="20"/>
      <c r="I22" s="17"/>
      <c r="J22" s="21"/>
      <c r="K22" s="21"/>
    </row>
    <row r="23" spans="4:11" ht="12.75">
      <c r="D23">
        <f>SUM(D3:D15)</f>
        <v>281</v>
      </c>
      <c r="E23">
        <f>SUM(E3:E15)</f>
        <v>55</v>
      </c>
      <c r="J23">
        <f>SUM(J3:J22)</f>
        <v>124</v>
      </c>
      <c r="K23">
        <f>SUM(K3:K22)</f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24" sqref="J24"/>
    </sheetView>
  </sheetViews>
  <sheetFormatPr defaultColWidth="9.00390625" defaultRowHeight="12.75"/>
  <cols>
    <col min="2" max="2" width="19.625" style="0" customWidth="1"/>
    <col min="3" max="3" width="0" style="0" hidden="1" customWidth="1"/>
    <col min="8" max="8" width="21.875" style="0" customWidth="1"/>
    <col min="9" max="9" width="0" style="0" hidden="1" customWidth="1"/>
    <col min="11" max="11" width="22.00390625" style="0" customWidth="1"/>
  </cols>
  <sheetData>
    <row r="1" spans="1:11" ht="30.75">
      <c r="A1" s="51" t="s">
        <v>3</v>
      </c>
      <c r="B1" s="52" t="s">
        <v>0</v>
      </c>
      <c r="C1" s="53" t="s">
        <v>1</v>
      </c>
      <c r="D1" s="36" t="s">
        <v>32</v>
      </c>
      <c r="E1" s="36" t="s">
        <v>33</v>
      </c>
      <c r="G1" s="51" t="s">
        <v>3</v>
      </c>
      <c r="H1" s="52" t="s">
        <v>0</v>
      </c>
      <c r="I1" s="53" t="s">
        <v>1</v>
      </c>
      <c r="J1" s="36" t="s">
        <v>32</v>
      </c>
      <c r="K1" s="36" t="s">
        <v>33</v>
      </c>
    </row>
    <row r="2" spans="1:11" ht="15">
      <c r="A2" s="26"/>
      <c r="B2" s="26"/>
      <c r="C2" s="25"/>
      <c r="D2" s="28"/>
      <c r="E2" s="18"/>
      <c r="G2" s="26"/>
      <c r="H2" s="26"/>
      <c r="I2" s="25"/>
      <c r="J2" s="28"/>
      <c r="K2" s="18"/>
    </row>
    <row r="3" spans="1:11" ht="15">
      <c r="A3" s="54" t="s">
        <v>5</v>
      </c>
      <c r="B3" s="20" t="s">
        <v>39</v>
      </c>
      <c r="C3" s="17"/>
      <c r="D3" s="21">
        <v>19</v>
      </c>
      <c r="E3" s="21">
        <v>5</v>
      </c>
      <c r="G3" s="54" t="s">
        <v>5</v>
      </c>
      <c r="H3" s="20" t="s">
        <v>61</v>
      </c>
      <c r="I3" s="17"/>
      <c r="J3" s="21">
        <v>34</v>
      </c>
      <c r="K3" s="21">
        <v>1</v>
      </c>
    </row>
    <row r="4" spans="1:11" ht="15">
      <c r="A4" s="54" t="s">
        <v>6</v>
      </c>
      <c r="B4" s="20" t="s">
        <v>40</v>
      </c>
      <c r="C4" s="17"/>
      <c r="D4" s="21">
        <v>12.5</v>
      </c>
      <c r="E4" s="21">
        <v>7</v>
      </c>
      <c r="G4" s="54" t="s">
        <v>6</v>
      </c>
      <c r="H4" s="17" t="s">
        <v>54</v>
      </c>
      <c r="I4" s="25"/>
      <c r="J4" s="21">
        <v>16.5</v>
      </c>
      <c r="K4" s="21">
        <v>3</v>
      </c>
    </row>
    <row r="5" spans="1:11" ht="15">
      <c r="A5" s="54" t="s">
        <v>7</v>
      </c>
      <c r="B5" s="20" t="s">
        <v>49</v>
      </c>
      <c r="C5" s="17"/>
      <c r="D5" s="21">
        <v>34.5</v>
      </c>
      <c r="E5" s="21">
        <v>1.5</v>
      </c>
      <c r="G5" s="54" t="s">
        <v>7</v>
      </c>
      <c r="H5" s="20" t="s">
        <v>55</v>
      </c>
      <c r="I5" s="17"/>
      <c r="J5" s="21">
        <v>9</v>
      </c>
      <c r="K5" s="21">
        <v>4</v>
      </c>
    </row>
    <row r="6" spans="1:11" ht="15">
      <c r="A6" s="21" t="s">
        <v>8</v>
      </c>
      <c r="B6" s="20" t="s">
        <v>50</v>
      </c>
      <c r="C6" s="17"/>
      <c r="D6" s="21">
        <v>26.5</v>
      </c>
      <c r="E6" s="21">
        <v>4</v>
      </c>
      <c r="G6" s="21" t="s">
        <v>8</v>
      </c>
      <c r="H6" s="20" t="s">
        <v>56</v>
      </c>
      <c r="I6" s="17"/>
      <c r="J6" s="21">
        <v>28.5</v>
      </c>
      <c r="K6" s="21">
        <v>2</v>
      </c>
    </row>
    <row r="7" spans="1:11" ht="15">
      <c r="A7" s="21" t="s">
        <v>10</v>
      </c>
      <c r="B7" s="20" t="s">
        <v>51</v>
      </c>
      <c r="C7" s="17"/>
      <c r="D7" s="21">
        <v>16</v>
      </c>
      <c r="E7" s="21">
        <v>6</v>
      </c>
      <c r="G7" s="21" t="s">
        <v>10</v>
      </c>
      <c r="H7" s="20" t="s">
        <v>62</v>
      </c>
      <c r="I7" s="17"/>
      <c r="J7" s="21">
        <v>8.5</v>
      </c>
      <c r="K7" s="21">
        <v>5</v>
      </c>
    </row>
    <row r="8" spans="1:11" ht="15">
      <c r="A8" s="21" t="s">
        <v>11</v>
      </c>
      <c r="B8" s="20" t="s">
        <v>43</v>
      </c>
      <c r="C8" s="17"/>
      <c r="D8" s="21">
        <v>31.5</v>
      </c>
      <c r="E8" s="21">
        <v>3</v>
      </c>
      <c r="G8" s="21" t="s">
        <v>11</v>
      </c>
      <c r="H8" s="20"/>
      <c r="I8" s="17"/>
      <c r="J8" s="21"/>
      <c r="K8" s="21"/>
    </row>
    <row r="9" spans="1:11" ht="15">
      <c r="A9" s="21" t="s">
        <v>12</v>
      </c>
      <c r="B9" s="20" t="s">
        <v>52</v>
      </c>
      <c r="C9" s="17"/>
      <c r="D9" s="21">
        <v>34.5</v>
      </c>
      <c r="E9" s="21">
        <v>1.5</v>
      </c>
      <c r="G9" s="21" t="s">
        <v>12</v>
      </c>
      <c r="H9" s="20"/>
      <c r="I9" s="17"/>
      <c r="J9" s="21"/>
      <c r="K9" s="21"/>
    </row>
    <row r="10" spans="1:11" ht="15">
      <c r="A10" s="21" t="s">
        <v>13</v>
      </c>
      <c r="B10" s="20" t="s">
        <v>57</v>
      </c>
      <c r="C10" s="17"/>
      <c r="D10" s="21">
        <v>8</v>
      </c>
      <c r="E10" s="21">
        <v>10</v>
      </c>
      <c r="G10" s="21" t="s">
        <v>13</v>
      </c>
      <c r="H10" s="20"/>
      <c r="I10" s="17"/>
      <c r="J10" s="21"/>
      <c r="K10" s="21"/>
    </row>
    <row r="11" spans="1:11" ht="15">
      <c r="A11" s="21" t="s">
        <v>14</v>
      </c>
      <c r="B11" s="20" t="s">
        <v>44</v>
      </c>
      <c r="C11" s="17"/>
      <c r="D11" s="21">
        <v>12</v>
      </c>
      <c r="E11" s="21">
        <v>8.5</v>
      </c>
      <c r="G11" s="21" t="s">
        <v>14</v>
      </c>
      <c r="H11" s="20"/>
      <c r="I11" s="17"/>
      <c r="J11" s="21"/>
      <c r="K11" s="21"/>
    </row>
    <row r="12" spans="1:11" ht="15">
      <c r="A12" s="21" t="s">
        <v>15</v>
      </c>
      <c r="B12" s="20" t="s">
        <v>66</v>
      </c>
      <c r="C12" s="17"/>
      <c r="D12" s="21">
        <v>12</v>
      </c>
      <c r="E12" s="21">
        <v>8.5</v>
      </c>
      <c r="G12" s="21" t="s">
        <v>15</v>
      </c>
      <c r="H12" s="20"/>
      <c r="I12" s="17"/>
      <c r="J12" s="21"/>
      <c r="K12" s="21"/>
    </row>
    <row r="13" spans="1:11" ht="15">
      <c r="A13" s="21" t="s">
        <v>16</v>
      </c>
      <c r="B13" s="20"/>
      <c r="C13" s="17"/>
      <c r="D13" s="21"/>
      <c r="E13" s="21"/>
      <c r="G13" s="21" t="s">
        <v>16</v>
      </c>
      <c r="H13" s="20"/>
      <c r="I13" s="17"/>
      <c r="J13" s="21"/>
      <c r="K13" s="21"/>
    </row>
    <row r="14" spans="1:11" ht="15">
      <c r="A14" s="21" t="s">
        <v>17</v>
      </c>
      <c r="B14" s="20"/>
      <c r="C14" s="17"/>
      <c r="D14" s="21"/>
      <c r="E14" s="21"/>
      <c r="G14" s="21" t="s">
        <v>17</v>
      </c>
      <c r="H14" s="20"/>
      <c r="I14" s="17"/>
      <c r="J14" s="21"/>
      <c r="K14" s="21"/>
    </row>
    <row r="15" spans="1:11" ht="15">
      <c r="A15" s="21" t="s">
        <v>20</v>
      </c>
      <c r="B15" s="20"/>
      <c r="C15" s="17"/>
      <c r="D15" s="21"/>
      <c r="E15" s="21"/>
      <c r="G15" s="21" t="s">
        <v>20</v>
      </c>
      <c r="H15" s="20"/>
      <c r="I15" s="17"/>
      <c r="J15" s="21"/>
      <c r="K15" s="21"/>
    </row>
    <row r="16" spans="1:11" ht="15">
      <c r="A16" s="21" t="s">
        <v>21</v>
      </c>
      <c r="B16" s="17"/>
      <c r="C16" s="25"/>
      <c r="D16" s="21"/>
      <c r="E16" s="21"/>
      <c r="G16" s="21" t="s">
        <v>21</v>
      </c>
      <c r="H16" s="17"/>
      <c r="I16" s="25"/>
      <c r="J16" s="21"/>
      <c r="K16" s="21"/>
    </row>
    <row r="17" spans="1:11" ht="15">
      <c r="A17" s="21" t="s">
        <v>36</v>
      </c>
      <c r="B17" s="17"/>
      <c r="C17" s="25"/>
      <c r="D17" s="21"/>
      <c r="E17" s="21"/>
      <c r="G17" s="21" t="s">
        <v>36</v>
      </c>
      <c r="H17" s="17"/>
      <c r="I17" s="25"/>
      <c r="J17" s="21"/>
      <c r="K17" s="21"/>
    </row>
    <row r="18" spans="1:11" ht="15">
      <c r="A18" s="21" t="s">
        <v>22</v>
      </c>
      <c r="B18" s="20"/>
      <c r="C18" s="17"/>
      <c r="D18" s="21"/>
      <c r="E18" s="21"/>
      <c r="G18" s="21" t="s">
        <v>22</v>
      </c>
      <c r="H18" s="20"/>
      <c r="I18" s="17"/>
      <c r="J18" s="21"/>
      <c r="K18" s="21"/>
    </row>
    <row r="19" spans="1:11" ht="15">
      <c r="A19" s="21" t="s">
        <v>23</v>
      </c>
      <c r="B19" s="20"/>
      <c r="C19" s="17"/>
      <c r="D19" s="21"/>
      <c r="E19" s="21"/>
      <c r="G19" s="21" t="s">
        <v>23</v>
      </c>
      <c r="H19" s="20"/>
      <c r="I19" s="17"/>
      <c r="J19" s="21"/>
      <c r="K19" s="21"/>
    </row>
    <row r="20" spans="1:11" ht="15">
      <c r="A20" s="21" t="s">
        <v>24</v>
      </c>
      <c r="B20" s="20"/>
      <c r="C20" s="17"/>
      <c r="D20" s="21"/>
      <c r="E20" s="21"/>
      <c r="G20" s="21" t="s">
        <v>24</v>
      </c>
      <c r="H20" s="20"/>
      <c r="I20" s="17"/>
      <c r="J20" s="21"/>
      <c r="K20" s="21"/>
    </row>
    <row r="21" spans="1:11" ht="15">
      <c r="A21" s="21" t="s">
        <v>25</v>
      </c>
      <c r="B21" s="20"/>
      <c r="C21" s="17"/>
      <c r="D21" s="21"/>
      <c r="E21" s="21"/>
      <c r="G21" s="21" t="s">
        <v>25</v>
      </c>
      <c r="H21" s="20"/>
      <c r="I21" s="17"/>
      <c r="J21" s="21"/>
      <c r="K21" s="21"/>
    </row>
    <row r="22" spans="1:11" ht="15">
      <c r="A22" s="21" t="s">
        <v>26</v>
      </c>
      <c r="B22" s="20"/>
      <c r="C22" s="17"/>
      <c r="D22" s="21"/>
      <c r="E22" s="21"/>
      <c r="G22" s="21" t="s">
        <v>26</v>
      </c>
      <c r="H22" s="20"/>
      <c r="I22" s="17"/>
      <c r="J22" s="21"/>
      <c r="K22" s="21"/>
    </row>
    <row r="23" spans="4:11" ht="12.75">
      <c r="D23">
        <f>SUM(D3:D17)</f>
        <v>206.5</v>
      </c>
      <c r="E23">
        <f>SUM(E3:E17)</f>
        <v>55</v>
      </c>
      <c r="J23">
        <f>SUM(J3:J7)</f>
        <v>96.5</v>
      </c>
      <c r="K23">
        <f>SUM(K4)</f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bocianik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Švub</dc:creator>
  <cp:keywords/>
  <dc:description/>
  <cp:lastModifiedBy>Juraj</cp:lastModifiedBy>
  <cp:lastPrinted>2010-10-10T16:33:42Z</cp:lastPrinted>
  <dcterms:created xsi:type="dcterms:W3CDTF">2003-04-24T10:42:57Z</dcterms:created>
  <dcterms:modified xsi:type="dcterms:W3CDTF">2015-11-01T20:53:07Z</dcterms:modified>
  <cp:category/>
  <cp:version/>
  <cp:contentType/>
  <cp:contentStatus/>
</cp:coreProperties>
</file>